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测算" sheetId="1" r:id="rId1"/>
    <sheet name="平台成本" sheetId="2" r:id="rId2"/>
    <sheet name="售后成本" sheetId="3" r:id="rId3"/>
    <sheet name="汇率" sheetId="4" r:id="rId4"/>
    <sheet name="基础信息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置信银行业主代表</author>
  </authors>
  <commentList>
    <comment ref="W2" authorId="0">
      <text>
        <r>
          <rPr>
            <b/>
            <sz val="9"/>
            <rFont val="宋体"/>
            <charset val="134"/>
          </rPr>
          <t>说明:</t>
        </r>
        <r>
          <rPr>
            <sz val="9"/>
            <rFont val="宋体"/>
            <charset val="134"/>
          </rPr>
          <t xml:space="preserve">
可切换不同币种</t>
        </r>
      </text>
    </comment>
    <comment ref="X2" authorId="0">
      <text>
        <r>
          <rPr>
            <b/>
            <sz val="9"/>
            <rFont val="宋体"/>
            <charset val="134"/>
          </rPr>
          <t>说明:</t>
        </r>
        <r>
          <rPr>
            <sz val="9"/>
            <rFont val="宋体"/>
            <charset val="134"/>
          </rPr>
          <t xml:space="preserve">
打9折，填写90%</t>
        </r>
      </text>
    </comment>
  </commentList>
</comments>
</file>

<file path=xl/sharedStrings.xml><?xml version="1.0" encoding="utf-8"?>
<sst xmlns="http://schemas.openxmlformats.org/spreadsheetml/2006/main" count="251" uniqueCount="106">
  <si>
    <t>跨境电商成本核算-利润</t>
  </si>
  <si>
    <t>说明：蓝色内容无需手动填写</t>
  </si>
  <si>
    <t>产品名称</t>
  </si>
  <si>
    <t>出售价格</t>
  </si>
  <si>
    <t>采购成本</t>
  </si>
  <si>
    <t>运输成本</t>
  </si>
  <si>
    <t>平台成本</t>
  </si>
  <si>
    <t>售后成本</t>
  </si>
  <si>
    <t>回款成本</t>
  </si>
  <si>
    <t>其它成本</t>
  </si>
  <si>
    <t>利润</t>
  </si>
  <si>
    <t>100日元/人民币</t>
  </si>
  <si>
    <t>折扣比例</t>
  </si>
  <si>
    <t>划线价</t>
  </si>
  <si>
    <t>国内运输</t>
  </si>
  <si>
    <t>海外运输</t>
  </si>
  <si>
    <t>海外仓储</t>
  </si>
  <si>
    <t>送货费</t>
  </si>
  <si>
    <t>海外其它费用</t>
  </si>
  <si>
    <t>运输合计</t>
  </si>
  <si>
    <t>所属平台</t>
  </si>
  <si>
    <t>平台类目</t>
  </si>
  <si>
    <t>平台扣款比例</t>
  </si>
  <si>
    <t>平台广告比例</t>
  </si>
  <si>
    <t>平台合计</t>
  </si>
  <si>
    <t>丢货成本</t>
  </si>
  <si>
    <t>其它售后</t>
  </si>
  <si>
    <t>售后合计</t>
  </si>
  <si>
    <t>回款比例</t>
  </si>
  <si>
    <t>回款扣款</t>
  </si>
  <si>
    <t>AAA</t>
  </si>
  <si>
    <t>Ozon</t>
  </si>
  <si>
    <t>汽车产品</t>
  </si>
  <si>
    <t>跨境电商成本核算-出售价</t>
  </si>
  <si>
    <t>即得利润</t>
  </si>
  <si>
    <t>AAAAA1</t>
  </si>
  <si>
    <t>汽车和摩托设备</t>
  </si>
  <si>
    <t>标识</t>
  </si>
  <si>
    <t>备注信息</t>
  </si>
  <si>
    <t>轮胎</t>
  </si>
  <si>
    <t>电子产品配件</t>
  </si>
  <si>
    <t>存储卡和U盘</t>
  </si>
  <si>
    <t>在俄罗斯认证的维生素和营养补充剂，美容卫生保健品，专业口腔护理用品，运动营养食品</t>
  </si>
  <si>
    <t>隐形眼镜，康复用品</t>
  </si>
  <si>
    <t>成人用品，电子烟和电子吸烟器</t>
  </si>
  <si>
    <t>音频设备及影音设备配件</t>
  </si>
  <si>
    <t>儿童用品</t>
  </si>
  <si>
    <t>创作和爱好，学校产品，办公产品，办公设备</t>
  </si>
  <si>
    <t>玩具，儿童运动</t>
  </si>
  <si>
    <t>家居和花园用品</t>
  </si>
  <si>
    <t>黑胶唱片</t>
  </si>
  <si>
    <t>图书</t>
  </si>
  <si>
    <t>电脑和笔记本配件</t>
  </si>
  <si>
    <t>显示器</t>
  </si>
  <si>
    <t>电脑硬件</t>
  </si>
  <si>
    <t>电脑和笔记本</t>
  </si>
  <si>
    <t>笔记本电脑</t>
  </si>
  <si>
    <t>美容保健品</t>
  </si>
  <si>
    <t>美容仪器</t>
  </si>
  <si>
    <t>大型家用电器</t>
  </si>
  <si>
    <t>独立式电器</t>
  </si>
  <si>
    <t>小型家用电器</t>
  </si>
  <si>
    <t>家具</t>
  </si>
  <si>
    <t>服装、鞋类和配饰</t>
  </si>
  <si>
    <t>食品</t>
  </si>
  <si>
    <t>手机和平板电脑</t>
  </si>
  <si>
    <t>苹果手机</t>
  </si>
  <si>
    <t>建筑和维修用品</t>
  </si>
  <si>
    <t>电视机</t>
  </si>
  <si>
    <t>宠物用品</t>
  </si>
  <si>
    <t>遛物用品，训练用品</t>
  </si>
  <si>
    <t>宠物床，宠物美容</t>
  </si>
  <si>
    <t>体育及休闲用品</t>
  </si>
  <si>
    <t>日用杂货</t>
  </si>
  <si>
    <t>剃须刀和刀片</t>
  </si>
  <si>
    <t>用化学品和个人卫生品</t>
  </si>
  <si>
    <t>数码产品</t>
  </si>
  <si>
    <t>注：填写产品平均成本</t>
  </si>
  <si>
    <t>AAAAA</t>
  </si>
  <si>
    <t>币种</t>
  </si>
  <si>
    <t>中间价</t>
  </si>
  <si>
    <t>更新日期</t>
  </si>
  <si>
    <t>美元/人民币</t>
  </si>
  <si>
    <t>英镑/人民币</t>
  </si>
  <si>
    <t>新西兰元/人民币</t>
  </si>
  <si>
    <t>瑞士法郎/人民币</t>
  </si>
  <si>
    <t>人民币/澳门元</t>
  </si>
  <si>
    <t>人民币/俄罗斯卢布</t>
  </si>
  <si>
    <t>人民币/韩元</t>
  </si>
  <si>
    <t>人民币/沙特里亚尔</t>
  </si>
  <si>
    <t>人民币/波兰兹罗提</t>
  </si>
  <si>
    <t>人民币/瑞典克朗</t>
  </si>
  <si>
    <t>人民币/土耳其里拉</t>
  </si>
  <si>
    <t>人民币/泰铢</t>
  </si>
  <si>
    <t>欧元/人民币</t>
  </si>
  <si>
    <t>港元/人民币</t>
  </si>
  <si>
    <t>澳元/人民币</t>
  </si>
  <si>
    <t>新加坡元/人民币</t>
  </si>
  <si>
    <t>加元/人民币</t>
  </si>
  <si>
    <t>人民币/马来西亚林吉特</t>
  </si>
  <si>
    <t>人民币/南非兰特</t>
  </si>
  <si>
    <t>人民币/阿联酋迪拉姆</t>
  </si>
  <si>
    <t>人民币/匈牙利福林</t>
  </si>
  <si>
    <t>人民币/丹麦克朗</t>
  </si>
  <si>
    <t>人民币/挪威克朗</t>
  </si>
  <si>
    <t>人民币/墨西哥比索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</si>
</sst>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m/dd\ hh:mm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70C0"/>
      <name val="宋体"/>
      <charset val="134"/>
      <scheme val="minor"/>
    </font>
    <font>
      <sz val="10"/>
      <color rgb="FF0070C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Border="1">
      <alignment vertical="center"/>
    </xf>
    <xf numFmtId="177" fontId="1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>
      <alignment vertical="center"/>
    </xf>
    <xf numFmtId="10" fontId="2" fillId="0" borderId="0" xfId="0" applyNumberFormat="1" applyFont="1" applyBorder="1" applyAlignment="1">
      <alignment horizontal="center" vertical="center"/>
    </xf>
    <xf numFmtId="0" fontId="1" fillId="0" borderId="0" xfId="0" applyFont="1" applyProtection="1">
      <alignment vertical="center"/>
    </xf>
    <xf numFmtId="177" fontId="1" fillId="0" borderId="0" xfId="0" applyNumberFormat="1" applyFont="1" applyProtection="1">
      <alignment vertical="center"/>
    </xf>
    <xf numFmtId="10" fontId="1" fillId="0" borderId="0" xfId="0" applyNumberFormat="1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7" fontId="3" fillId="0" borderId="0" xfId="0" applyNumberFormat="1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177" fontId="4" fillId="0" borderId="1" xfId="0" applyNumberFormat="1" applyFont="1" applyBorder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center" vertical="center"/>
    </xf>
    <xf numFmtId="10" fontId="2" fillId="0" borderId="1" xfId="0" applyNumberFormat="1" applyFont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horizontal="center" vertical="center"/>
    </xf>
    <xf numFmtId="10" fontId="5" fillId="0" borderId="1" xfId="0" applyNumberFormat="1" applyFont="1" applyBorder="1" applyAlignment="1" applyProtection="1">
      <alignment horizontal="center" vertical="center"/>
    </xf>
    <xf numFmtId="177" fontId="6" fillId="0" borderId="1" xfId="0" applyNumberFormat="1" applyFont="1" applyBorder="1" applyProtection="1">
      <alignment vertical="center"/>
    </xf>
    <xf numFmtId="10" fontId="6" fillId="0" borderId="1" xfId="0" applyNumberFormat="1" applyFont="1" applyBorder="1" applyProtection="1">
      <alignment vertical="center"/>
    </xf>
    <xf numFmtId="177" fontId="6" fillId="0" borderId="0" xfId="0" applyNumberFormat="1" applyFont="1" applyBorder="1" applyAlignment="1" applyProtection="1">
      <alignment horizontal="left" vertical="center"/>
    </xf>
    <xf numFmtId="10" fontId="1" fillId="0" borderId="0" xfId="0" applyNumberFormat="1" applyFont="1" applyBorder="1" applyProtection="1">
      <alignment vertical="center"/>
    </xf>
    <xf numFmtId="10" fontId="2" fillId="0" borderId="2" xfId="0" applyNumberFormat="1" applyFont="1" applyBorder="1" applyAlignment="1" applyProtection="1">
      <alignment horizontal="center" vertical="center"/>
    </xf>
    <xf numFmtId="177" fontId="2" fillId="0" borderId="3" xfId="0" applyNumberFormat="1" applyFont="1" applyBorder="1" applyAlignment="1" applyProtection="1">
      <alignment horizontal="center" vertical="center"/>
    </xf>
    <xf numFmtId="177" fontId="7" fillId="0" borderId="1" xfId="0" applyNumberFormat="1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horizontal="center" vertical="center" wrapText="1"/>
      <protection locked="0"/>
    </xf>
    <xf numFmtId="177" fontId="4" fillId="0" borderId="0" xfId="0" applyNumberFormat="1" applyFont="1" applyBorder="1" applyAlignment="1" applyProtection="1">
      <alignment horizontal="center" vertical="center"/>
    </xf>
    <xf numFmtId="10" fontId="2" fillId="0" borderId="1" xfId="0" applyNumberFormat="1" applyFont="1" applyBorder="1" applyAlignment="1" applyProtection="1">
      <alignment vertical="center"/>
    </xf>
    <xf numFmtId="10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</xf>
    <xf numFmtId="177" fontId="1" fillId="0" borderId="0" xfId="0" applyNumberFormat="1" applyFont="1" applyBorder="1" applyProtection="1">
      <alignment vertical="center"/>
    </xf>
    <xf numFmtId="10" fontId="1" fillId="0" borderId="0" xfId="0" applyNumberFormat="1" applyFont="1" applyBorder="1" applyProtection="1">
      <alignment vertical="center"/>
      <protection locked="0"/>
    </xf>
    <xf numFmtId="10" fontId="1" fillId="0" borderId="0" xfId="0" applyNumberFormat="1" applyFont="1" applyProtection="1">
      <alignment vertical="center"/>
      <protection locked="0"/>
    </xf>
    <xf numFmtId="177" fontId="2" fillId="0" borderId="0" xfId="0" applyNumberFormat="1" applyFont="1" applyAlignment="1" applyProtection="1">
      <alignment horizontal="center" vertical="center" wrapText="1"/>
    </xf>
    <xf numFmtId="10" fontId="4" fillId="0" borderId="1" xfId="0" applyNumberFormat="1" applyFont="1" applyBorder="1" applyAlignment="1" applyProtection="1">
      <alignment vertical="center"/>
    </xf>
    <xf numFmtId="0" fontId="1" fillId="0" borderId="0" xfId="0" applyFont="1" applyBorder="1" applyProtection="1">
      <alignment vertical="center"/>
    </xf>
    <xf numFmtId="177" fontId="5" fillId="0" borderId="0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tabSelected="1" workbookViewId="0">
      <pane ySplit="3" topLeftCell="A4" activePane="bottomLeft" state="frozen"/>
      <selection/>
      <selection pane="bottomLeft" activeCell="K30" sqref="K30"/>
    </sheetView>
  </sheetViews>
  <sheetFormatPr defaultColWidth="9" defaultRowHeight="16" customHeight="1"/>
  <cols>
    <col min="1" max="1" width="13.625" style="12" customWidth="1"/>
    <col min="2" max="6" width="8.375" style="13" customWidth="1"/>
    <col min="7" max="7" width="6.625" style="13" customWidth="1"/>
    <col min="8" max="8" width="12.125" style="13" customWidth="1"/>
    <col min="9" max="9" width="8.375" style="13" customWidth="1"/>
    <col min="10" max="11" width="8.375" style="12" customWidth="1"/>
    <col min="12" max="13" width="12.125" style="14" customWidth="1"/>
    <col min="14" max="17" width="8.375" style="13" customWidth="1"/>
    <col min="18" max="18" width="8.375" style="14" customWidth="1"/>
    <col min="19" max="20" width="8.375" style="13" customWidth="1"/>
    <col min="21" max="21" width="10.25" style="13" customWidth="1"/>
    <col min="22" max="22" width="3.625" style="12" customWidth="1"/>
    <col min="23" max="23" width="9.625" style="13" customWidth="1"/>
    <col min="24" max="24" width="9.625" style="14" customWidth="1"/>
    <col min="25" max="25" width="9.625" style="13" customWidth="1"/>
    <col min="26" max="16384" width="9" style="12"/>
  </cols>
  <sheetData>
    <row r="1" ht="48" customHeight="1" spans="1:26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5"/>
      <c r="K1" s="15"/>
      <c r="L1" s="22"/>
      <c r="M1" s="22"/>
      <c r="N1" s="16"/>
      <c r="O1" s="16"/>
      <c r="P1" s="16"/>
      <c r="Q1" s="16"/>
      <c r="R1" s="22"/>
      <c r="S1" s="16"/>
      <c r="T1" s="16"/>
      <c r="U1" s="16"/>
      <c r="W1" s="28" t="s">
        <v>1</v>
      </c>
      <c r="X1" s="29"/>
      <c r="Y1" s="38"/>
      <c r="Z1" s="43"/>
    </row>
    <row r="2" customHeight="1" spans="1:26">
      <c r="A2" s="17" t="s">
        <v>2</v>
      </c>
      <c r="B2" s="18" t="s">
        <v>3</v>
      </c>
      <c r="C2" s="18" t="s">
        <v>4</v>
      </c>
      <c r="D2" s="18" t="s">
        <v>5</v>
      </c>
      <c r="E2" s="18"/>
      <c r="F2" s="18"/>
      <c r="G2" s="18"/>
      <c r="H2" s="18"/>
      <c r="I2" s="18"/>
      <c r="J2" s="17" t="s">
        <v>6</v>
      </c>
      <c r="K2" s="17"/>
      <c r="L2" s="23"/>
      <c r="M2" s="23"/>
      <c r="N2" s="18"/>
      <c r="O2" s="18" t="s">
        <v>7</v>
      </c>
      <c r="P2" s="18"/>
      <c r="Q2" s="18"/>
      <c r="R2" s="30" t="s">
        <v>8</v>
      </c>
      <c r="S2" s="31"/>
      <c r="T2" s="18" t="s">
        <v>9</v>
      </c>
      <c r="U2" s="32" t="s">
        <v>10</v>
      </c>
      <c r="W2" s="33" t="s">
        <v>11</v>
      </c>
      <c r="X2" s="34" t="s">
        <v>12</v>
      </c>
      <c r="Y2" s="44" t="s">
        <v>13</v>
      </c>
      <c r="Z2" s="43"/>
    </row>
    <row r="3" customHeight="1" spans="1:26">
      <c r="A3" s="17"/>
      <c r="B3" s="18"/>
      <c r="C3" s="18"/>
      <c r="D3" s="18" t="s">
        <v>14</v>
      </c>
      <c r="E3" s="18" t="s">
        <v>15</v>
      </c>
      <c r="F3" s="18" t="s">
        <v>16</v>
      </c>
      <c r="G3" s="18" t="s">
        <v>17</v>
      </c>
      <c r="H3" s="18" t="s">
        <v>18</v>
      </c>
      <c r="I3" s="24" t="s">
        <v>19</v>
      </c>
      <c r="J3" s="17" t="s">
        <v>20</v>
      </c>
      <c r="K3" s="17" t="s">
        <v>21</v>
      </c>
      <c r="L3" s="25" t="s">
        <v>22</v>
      </c>
      <c r="M3" s="25" t="s">
        <v>23</v>
      </c>
      <c r="N3" s="24" t="s">
        <v>24</v>
      </c>
      <c r="O3" s="24" t="s">
        <v>25</v>
      </c>
      <c r="P3" s="24" t="s">
        <v>26</v>
      </c>
      <c r="Q3" s="24" t="s">
        <v>27</v>
      </c>
      <c r="R3" s="35" t="s">
        <v>28</v>
      </c>
      <c r="S3" s="24" t="s">
        <v>29</v>
      </c>
      <c r="T3" s="18"/>
      <c r="U3" s="32"/>
      <c r="W3" s="33"/>
      <c r="X3" s="34"/>
      <c r="Y3" s="44"/>
      <c r="Z3" s="43"/>
    </row>
    <row r="4" customHeight="1" spans="1:26">
      <c r="A4" s="19" t="s">
        <v>30</v>
      </c>
      <c r="B4" s="20">
        <v>55</v>
      </c>
      <c r="C4" s="20">
        <v>30</v>
      </c>
      <c r="D4" s="20"/>
      <c r="E4" s="20">
        <v>10</v>
      </c>
      <c r="F4" s="20"/>
      <c r="G4" s="20"/>
      <c r="H4" s="20"/>
      <c r="I4" s="26">
        <f>SUM(D4:H4)</f>
        <v>10</v>
      </c>
      <c r="J4" s="19" t="s">
        <v>31</v>
      </c>
      <c r="K4" s="19" t="s">
        <v>32</v>
      </c>
      <c r="L4" s="27">
        <f>IFERROR(VLOOKUP(J4&amp;K4,平台成本!A:F,4,FALSE),0.15)</f>
        <v>0.08</v>
      </c>
      <c r="M4" s="27">
        <f>IFERROR(VLOOKUP(J4&amp;K4,平台成本!A:F,5,FALSE),0.1)</f>
        <v>0</v>
      </c>
      <c r="N4" s="26">
        <f>B4*(L4+M4)</f>
        <v>4.4</v>
      </c>
      <c r="O4" s="26" t="str">
        <f>IFERROR(VLOOKUP(A4,售后成本!A:D,2,FALSE),"")</f>
        <v/>
      </c>
      <c r="P4" s="26" t="str">
        <f>IFERROR(VLOOKUP(A4,售后成本!A:D,3,FALSE),"")</f>
        <v/>
      </c>
      <c r="Q4" s="26">
        <f>SUM(O4:P4)</f>
        <v>0</v>
      </c>
      <c r="R4" s="36">
        <v>0.1</v>
      </c>
      <c r="S4" s="26">
        <f>(B4-N4)*R4</f>
        <v>5.06</v>
      </c>
      <c r="T4" s="20"/>
      <c r="U4" s="37">
        <f>B4-C4-I4-N4-Q4-S4-T4</f>
        <v>5.54</v>
      </c>
      <c r="W4" s="38">
        <f>IF(W$2="","",IF(FINDB("人民币",W$2,1)&gt;1,$B4/IFERROR(VLOOKUP(W$2,汇率!$A:$B,2,FALSE),0),$B4*IFERROR(VLOOKUP(W$2,汇率!$A:$B,2,FALSE),0)))</f>
        <v>10.9852797251683</v>
      </c>
      <c r="X4" s="39">
        <v>0.9</v>
      </c>
      <c r="Y4" s="38">
        <f>W4/IF(X4&lt;0.0001,0.5,X4)</f>
        <v>12.2058663612981</v>
      </c>
      <c r="Z4" s="43"/>
    </row>
    <row r="5" customHeight="1" spans="1:26">
      <c r="A5" s="19"/>
      <c r="B5" s="20"/>
      <c r="C5" s="20"/>
      <c r="D5" s="20"/>
      <c r="E5" s="20"/>
      <c r="F5" s="20"/>
      <c r="G5" s="20"/>
      <c r="H5" s="20"/>
      <c r="I5" s="26">
        <f t="shared" ref="I5:I10" si="0">SUM(D5:H5)</f>
        <v>0</v>
      </c>
      <c r="J5" s="19"/>
      <c r="K5" s="19"/>
      <c r="L5" s="27">
        <f>IFERROR(VLOOKUP(J5&amp;K5,平台成本!A:F,4,FALSE),0.15)</f>
        <v>0</v>
      </c>
      <c r="M5" s="27">
        <f>IFERROR(VLOOKUP(J5&amp;K5,平台成本!A:F,5,FALSE),0.1)</f>
        <v>0</v>
      </c>
      <c r="N5" s="26">
        <f t="shared" ref="N5:N10" si="1">B5*(L5+M5)</f>
        <v>0</v>
      </c>
      <c r="O5" s="26" t="str">
        <f>IFERROR(VLOOKUP(A5,售后成本!A:D,2,FALSE),"")</f>
        <v/>
      </c>
      <c r="P5" s="26" t="str">
        <f>IFERROR(VLOOKUP(A5,售后成本!A:D,3,FALSE),"")</f>
        <v/>
      </c>
      <c r="Q5" s="26">
        <f t="shared" ref="Q5:Q10" si="2">SUM(O5:P5)</f>
        <v>0</v>
      </c>
      <c r="R5" s="36"/>
      <c r="S5" s="26"/>
      <c r="T5" s="20"/>
      <c r="U5" s="37">
        <f t="shared" ref="U5:U16" si="3">B5-C5-I5-N5-Q5-S5-T5</f>
        <v>0</v>
      </c>
      <c r="W5" s="38">
        <f>IF(W$2="","",IF(FINDB("人民币",W$2,1)&gt;1,$B5/IFERROR(VLOOKUP(W$2,汇率!$A:$B,2,FALSE),0),$B5*IFERROR(VLOOKUP(W$2,汇率!$A:$B,2,FALSE),0)))</f>
        <v>0</v>
      </c>
      <c r="X5" s="39"/>
      <c r="Y5" s="38">
        <f t="shared" ref="Y5:Y16" si="4">W5/IF(X5&lt;0.0001,0.5,X5)</f>
        <v>0</v>
      </c>
      <c r="Z5" s="43"/>
    </row>
    <row r="6" customHeight="1" spans="1:26">
      <c r="A6" s="19"/>
      <c r="B6" s="20"/>
      <c r="C6" s="20"/>
      <c r="D6" s="20"/>
      <c r="E6" s="20"/>
      <c r="F6" s="20"/>
      <c r="G6" s="20"/>
      <c r="H6" s="20"/>
      <c r="I6" s="26">
        <f t="shared" si="0"/>
        <v>0</v>
      </c>
      <c r="J6" s="19"/>
      <c r="K6" s="19"/>
      <c r="L6" s="27">
        <f>IFERROR(VLOOKUP(J6&amp;K6,平台成本!A:F,4,FALSE),0.15)</f>
        <v>0</v>
      </c>
      <c r="M6" s="27">
        <f>IFERROR(VLOOKUP(J6&amp;K6,平台成本!A:F,5,FALSE),0.1)</f>
        <v>0</v>
      </c>
      <c r="N6" s="26">
        <f t="shared" si="1"/>
        <v>0</v>
      </c>
      <c r="O6" s="26" t="str">
        <f>IFERROR(VLOOKUP(A6,售后成本!A:D,2,FALSE),"")</f>
        <v/>
      </c>
      <c r="P6" s="26" t="str">
        <f>IFERROR(VLOOKUP(A6,售后成本!A:D,3,FALSE),"")</f>
        <v/>
      </c>
      <c r="Q6" s="26">
        <f t="shared" si="2"/>
        <v>0</v>
      </c>
      <c r="R6" s="36"/>
      <c r="S6" s="26"/>
      <c r="T6" s="20"/>
      <c r="U6" s="37">
        <f t="shared" si="3"/>
        <v>0</v>
      </c>
      <c r="W6" s="38">
        <f>IF(W$2="","",IF(FINDB("人民币",W$2,1)&gt;1,$B6/IFERROR(VLOOKUP(W$2,汇率!$A:$B,2,FALSE),0),$B6*IFERROR(VLOOKUP(W$2,汇率!$A:$B,2,FALSE),0)))</f>
        <v>0</v>
      </c>
      <c r="X6" s="39"/>
      <c r="Y6" s="38">
        <f t="shared" si="4"/>
        <v>0</v>
      </c>
      <c r="Z6" s="43"/>
    </row>
    <row r="7" customHeight="1" spans="1:25">
      <c r="A7" s="19"/>
      <c r="B7" s="20"/>
      <c r="C7" s="20"/>
      <c r="D7" s="20"/>
      <c r="E7" s="20"/>
      <c r="F7" s="20"/>
      <c r="G7" s="20"/>
      <c r="H7" s="20"/>
      <c r="I7" s="26">
        <f t="shared" si="0"/>
        <v>0</v>
      </c>
      <c r="J7" s="19"/>
      <c r="K7" s="19"/>
      <c r="L7" s="27">
        <f>IFERROR(VLOOKUP(J7&amp;K7,平台成本!A:F,4,FALSE),0.15)</f>
        <v>0</v>
      </c>
      <c r="M7" s="27">
        <f>IFERROR(VLOOKUP(J7&amp;K7,平台成本!A:F,5,FALSE),0.1)</f>
        <v>0</v>
      </c>
      <c r="N7" s="26">
        <f t="shared" si="1"/>
        <v>0</v>
      </c>
      <c r="O7" s="26" t="str">
        <f>IFERROR(VLOOKUP(A7,售后成本!A:D,2,FALSE),"")</f>
        <v/>
      </c>
      <c r="P7" s="26" t="str">
        <f>IFERROR(VLOOKUP(A7,售后成本!A:D,3,FALSE),"")</f>
        <v/>
      </c>
      <c r="Q7" s="26">
        <f t="shared" si="2"/>
        <v>0</v>
      </c>
      <c r="R7" s="36"/>
      <c r="S7" s="26"/>
      <c r="T7" s="20"/>
      <c r="U7" s="37">
        <f t="shared" si="3"/>
        <v>0</v>
      </c>
      <c r="W7" s="13">
        <f>IF(W$2="","",IF(FINDB("人民币",W$2,1)&gt;1,$B7/IFERROR(VLOOKUP(W$2,汇率!$A:$B,2,FALSE),0),$B7*IFERROR(VLOOKUP(W$2,汇率!$A:$B,2,FALSE),0)))</f>
        <v>0</v>
      </c>
      <c r="X7" s="40"/>
      <c r="Y7" s="13">
        <f t="shared" si="4"/>
        <v>0</v>
      </c>
    </row>
    <row r="8" customHeight="1" spans="1:25">
      <c r="A8" s="19"/>
      <c r="B8" s="20"/>
      <c r="C8" s="20"/>
      <c r="D8" s="20"/>
      <c r="E8" s="20"/>
      <c r="F8" s="20"/>
      <c r="G8" s="20"/>
      <c r="H8" s="20"/>
      <c r="I8" s="26">
        <f t="shared" si="0"/>
        <v>0</v>
      </c>
      <c r="J8" s="19"/>
      <c r="K8" s="19"/>
      <c r="L8" s="27">
        <f>IFERROR(VLOOKUP(J8&amp;K8,平台成本!A:F,4,FALSE),0.15)</f>
        <v>0</v>
      </c>
      <c r="M8" s="27">
        <f>IFERROR(VLOOKUP(J8&amp;K8,平台成本!A:F,5,FALSE),0.1)</f>
        <v>0</v>
      </c>
      <c r="N8" s="26">
        <f t="shared" si="1"/>
        <v>0</v>
      </c>
      <c r="O8" s="26" t="str">
        <f>IFERROR(VLOOKUP(A8,售后成本!A:D,2,FALSE),"")</f>
        <v/>
      </c>
      <c r="P8" s="26" t="str">
        <f>IFERROR(VLOOKUP(A8,售后成本!A:D,3,FALSE),"")</f>
        <v/>
      </c>
      <c r="Q8" s="26">
        <f t="shared" si="2"/>
        <v>0</v>
      </c>
      <c r="R8" s="36"/>
      <c r="S8" s="26"/>
      <c r="T8" s="20"/>
      <c r="U8" s="37">
        <f t="shared" si="3"/>
        <v>0</v>
      </c>
      <c r="W8" s="13">
        <f>IF(W$2="","",IF(FINDB("人民币",W$2,1)&gt;1,$B8/IFERROR(VLOOKUP(W$2,汇率!$A:$B,2,FALSE),0),$B8*IFERROR(VLOOKUP(W$2,汇率!$A:$B,2,FALSE),0)))</f>
        <v>0</v>
      </c>
      <c r="X8" s="40"/>
      <c r="Y8" s="13">
        <f t="shared" si="4"/>
        <v>0</v>
      </c>
    </row>
    <row r="9" customHeight="1" spans="1:25">
      <c r="A9" s="19"/>
      <c r="B9" s="20"/>
      <c r="C9" s="20"/>
      <c r="D9" s="20"/>
      <c r="E9" s="20"/>
      <c r="F9" s="20"/>
      <c r="G9" s="20"/>
      <c r="H9" s="20"/>
      <c r="I9" s="26">
        <f t="shared" si="0"/>
        <v>0</v>
      </c>
      <c r="J9" s="19"/>
      <c r="K9" s="19"/>
      <c r="L9" s="27">
        <f>IFERROR(VLOOKUP(J9&amp;K9,平台成本!A:F,4,FALSE),0.15)</f>
        <v>0</v>
      </c>
      <c r="M9" s="27">
        <f>IFERROR(VLOOKUP(J9&amp;K9,平台成本!A:F,5,FALSE),0.1)</f>
        <v>0</v>
      </c>
      <c r="N9" s="26">
        <f t="shared" si="1"/>
        <v>0</v>
      </c>
      <c r="O9" s="26" t="str">
        <f>IFERROR(VLOOKUP(A9,售后成本!A:D,2,FALSE),"")</f>
        <v/>
      </c>
      <c r="P9" s="26" t="str">
        <f>IFERROR(VLOOKUP(A9,售后成本!A:D,3,FALSE),"")</f>
        <v/>
      </c>
      <c r="Q9" s="26">
        <f t="shared" si="2"/>
        <v>0</v>
      </c>
      <c r="R9" s="36"/>
      <c r="S9" s="26"/>
      <c r="T9" s="20"/>
      <c r="U9" s="37">
        <f t="shared" si="3"/>
        <v>0</v>
      </c>
      <c r="W9" s="13">
        <f>IF(W$2="","",IF(FINDB("人民币",W$2,1)&gt;1,$B9/IFERROR(VLOOKUP(W$2,汇率!$A:$B,2,FALSE),0),$B9*IFERROR(VLOOKUP(W$2,汇率!$A:$B,2,FALSE),0)))</f>
        <v>0</v>
      </c>
      <c r="X9" s="40"/>
      <c r="Y9" s="13">
        <f t="shared" si="4"/>
        <v>0</v>
      </c>
    </row>
    <row r="10" customHeight="1" spans="1:25">
      <c r="A10" s="19"/>
      <c r="B10" s="20"/>
      <c r="C10" s="20"/>
      <c r="D10" s="20"/>
      <c r="E10" s="20"/>
      <c r="F10" s="20"/>
      <c r="G10" s="20"/>
      <c r="H10" s="20"/>
      <c r="I10" s="26">
        <f t="shared" si="0"/>
        <v>0</v>
      </c>
      <c r="J10" s="19"/>
      <c r="K10" s="19"/>
      <c r="L10" s="27">
        <f>IFERROR(VLOOKUP(J10&amp;K10,平台成本!A:F,4,FALSE),0.15)</f>
        <v>0</v>
      </c>
      <c r="M10" s="27">
        <f>IFERROR(VLOOKUP(J10&amp;K10,平台成本!A:F,5,FALSE),0.1)</f>
        <v>0</v>
      </c>
      <c r="N10" s="26">
        <f t="shared" si="1"/>
        <v>0</v>
      </c>
      <c r="O10" s="26" t="str">
        <f>IFERROR(VLOOKUP(A10,售后成本!A:D,2,FALSE),"")</f>
        <v/>
      </c>
      <c r="P10" s="26" t="str">
        <f>IFERROR(VLOOKUP(A10,售后成本!A:D,3,FALSE),"")</f>
        <v/>
      </c>
      <c r="Q10" s="26">
        <f t="shared" si="2"/>
        <v>0</v>
      </c>
      <c r="R10" s="36"/>
      <c r="S10" s="26"/>
      <c r="T10" s="20"/>
      <c r="U10" s="37">
        <f t="shared" si="3"/>
        <v>0</v>
      </c>
      <c r="W10" s="13">
        <f>IF(W$2="","",IF(FINDB("人民币",W$2,1)&gt;1,$B10/IFERROR(VLOOKUP(W$2,汇率!$A:$B,2,FALSE),0),$B10*IFERROR(VLOOKUP(W$2,汇率!$A:$B,2,FALSE),0)))</f>
        <v>0</v>
      </c>
      <c r="X10" s="40"/>
      <c r="Y10" s="13">
        <f t="shared" si="4"/>
        <v>0</v>
      </c>
    </row>
    <row r="11" customHeight="1" spans="1:25">
      <c r="A11" s="19"/>
      <c r="B11" s="20"/>
      <c r="C11" s="20"/>
      <c r="D11" s="20"/>
      <c r="E11" s="20"/>
      <c r="F11" s="20"/>
      <c r="G11" s="20"/>
      <c r="H11" s="20"/>
      <c r="I11" s="26">
        <f t="shared" ref="I11:I25" si="5">SUM(D11:H11)</f>
        <v>0</v>
      </c>
      <c r="J11" s="19"/>
      <c r="K11" s="19"/>
      <c r="L11" s="27">
        <f>IFERROR(VLOOKUP(J11&amp;K11,平台成本!A:F,4,FALSE),0.15)</f>
        <v>0</v>
      </c>
      <c r="M11" s="27">
        <f>IFERROR(VLOOKUP(J11&amp;K11,平台成本!A:F,5,FALSE),0.1)</f>
        <v>0</v>
      </c>
      <c r="N11" s="26">
        <f t="shared" ref="N11:N25" si="6">B11*(L11+M11)</f>
        <v>0</v>
      </c>
      <c r="O11" s="26" t="str">
        <f>IFERROR(VLOOKUP(A11,售后成本!A:D,2,FALSE),"")</f>
        <v/>
      </c>
      <c r="P11" s="26" t="str">
        <f>IFERROR(VLOOKUP(A11,售后成本!A:D,3,FALSE),"")</f>
        <v/>
      </c>
      <c r="Q11" s="26">
        <f t="shared" ref="Q11:Q25" si="7">SUM(O11:P11)</f>
        <v>0</v>
      </c>
      <c r="R11" s="36"/>
      <c r="S11" s="26"/>
      <c r="T11" s="20"/>
      <c r="U11" s="37">
        <f t="shared" si="3"/>
        <v>0</v>
      </c>
      <c r="W11" s="13">
        <f>IF(W$2="","",IF(FINDB("人民币",W$2,1)&gt;1,$B11/IFERROR(VLOOKUP(W$2,汇率!$A:$B,2,FALSE),0),$B11*IFERROR(VLOOKUP(W$2,汇率!$A:$B,2,FALSE),0)))</f>
        <v>0</v>
      </c>
      <c r="X11" s="40"/>
      <c r="Y11" s="13">
        <f t="shared" si="4"/>
        <v>0</v>
      </c>
    </row>
    <row r="12" customHeight="1" spans="1:25">
      <c r="A12" s="19"/>
      <c r="B12" s="20"/>
      <c r="C12" s="20"/>
      <c r="D12" s="20"/>
      <c r="E12" s="20"/>
      <c r="F12" s="20"/>
      <c r="G12" s="20"/>
      <c r="H12" s="20"/>
      <c r="I12" s="26">
        <f t="shared" si="5"/>
        <v>0</v>
      </c>
      <c r="J12" s="19"/>
      <c r="K12" s="19"/>
      <c r="L12" s="27">
        <f>IFERROR(VLOOKUP(J12&amp;K12,平台成本!A:F,4,FALSE),0.15)</f>
        <v>0</v>
      </c>
      <c r="M12" s="27">
        <f>IFERROR(VLOOKUP(J12&amp;K12,平台成本!A:F,5,FALSE),0.1)</f>
        <v>0</v>
      </c>
      <c r="N12" s="26">
        <f t="shared" si="6"/>
        <v>0</v>
      </c>
      <c r="O12" s="26" t="str">
        <f>IFERROR(VLOOKUP(A12,售后成本!A:D,2,FALSE),"")</f>
        <v/>
      </c>
      <c r="P12" s="26" t="str">
        <f>IFERROR(VLOOKUP(A12,售后成本!A:D,3,FALSE),"")</f>
        <v/>
      </c>
      <c r="Q12" s="26">
        <f t="shared" si="7"/>
        <v>0</v>
      </c>
      <c r="R12" s="36"/>
      <c r="S12" s="26"/>
      <c r="T12" s="20"/>
      <c r="U12" s="37">
        <f t="shared" si="3"/>
        <v>0</v>
      </c>
      <c r="W12" s="13">
        <f>IF(W$2="","",IF(FINDB("人民币",W$2,1)&gt;1,$B12/IFERROR(VLOOKUP(W$2,汇率!$A:$B,2,FALSE),0),$B12*IFERROR(VLOOKUP(W$2,汇率!$A:$B,2,FALSE),0)))</f>
        <v>0</v>
      </c>
      <c r="X12" s="40"/>
      <c r="Y12" s="13">
        <f t="shared" si="4"/>
        <v>0</v>
      </c>
    </row>
    <row r="13" customHeight="1" spans="1:25">
      <c r="A13" s="19"/>
      <c r="B13" s="20"/>
      <c r="C13" s="20"/>
      <c r="D13" s="20"/>
      <c r="E13" s="20"/>
      <c r="F13" s="20"/>
      <c r="G13" s="20"/>
      <c r="H13" s="20"/>
      <c r="I13" s="26">
        <f t="shared" si="5"/>
        <v>0</v>
      </c>
      <c r="J13" s="19"/>
      <c r="K13" s="19"/>
      <c r="L13" s="27">
        <f>IFERROR(VLOOKUP(J13&amp;K13,平台成本!A:F,4,FALSE),0.15)</f>
        <v>0</v>
      </c>
      <c r="M13" s="27">
        <f>IFERROR(VLOOKUP(J13&amp;K13,平台成本!A:F,5,FALSE),0.1)</f>
        <v>0</v>
      </c>
      <c r="N13" s="26">
        <f t="shared" si="6"/>
        <v>0</v>
      </c>
      <c r="O13" s="26" t="str">
        <f>IFERROR(VLOOKUP(A13,售后成本!A:D,2,FALSE),"")</f>
        <v/>
      </c>
      <c r="P13" s="26" t="str">
        <f>IFERROR(VLOOKUP(A13,售后成本!A:D,3,FALSE),"")</f>
        <v/>
      </c>
      <c r="Q13" s="26">
        <f t="shared" si="7"/>
        <v>0</v>
      </c>
      <c r="R13" s="36"/>
      <c r="S13" s="26"/>
      <c r="T13" s="20"/>
      <c r="U13" s="37">
        <f t="shared" si="3"/>
        <v>0</v>
      </c>
      <c r="W13" s="13">
        <f>IF(W$2="","",IF(FINDB("人民币",W$2,1)&gt;1,$B13/IFERROR(VLOOKUP(W$2,汇率!$A:$B,2,FALSE),0),$B13*IFERROR(VLOOKUP(W$2,汇率!$A:$B,2,FALSE),0)))</f>
        <v>0</v>
      </c>
      <c r="X13" s="40"/>
      <c r="Y13" s="13">
        <f t="shared" si="4"/>
        <v>0</v>
      </c>
    </row>
    <row r="14" customHeight="1" spans="1:25">
      <c r="A14" s="19"/>
      <c r="B14" s="20"/>
      <c r="C14" s="20"/>
      <c r="D14" s="20"/>
      <c r="E14" s="20"/>
      <c r="F14" s="20"/>
      <c r="G14" s="20"/>
      <c r="H14" s="20"/>
      <c r="I14" s="26">
        <f t="shared" si="5"/>
        <v>0</v>
      </c>
      <c r="J14" s="19"/>
      <c r="K14" s="19"/>
      <c r="L14" s="27">
        <f>IFERROR(VLOOKUP(J14&amp;K14,平台成本!A:F,4,FALSE),0.15)</f>
        <v>0</v>
      </c>
      <c r="M14" s="27">
        <f>IFERROR(VLOOKUP(J14&amp;K14,平台成本!A:F,5,FALSE),0.1)</f>
        <v>0</v>
      </c>
      <c r="N14" s="26">
        <f t="shared" si="6"/>
        <v>0</v>
      </c>
      <c r="O14" s="26" t="str">
        <f>IFERROR(VLOOKUP(A14,售后成本!A:D,2,FALSE),"")</f>
        <v/>
      </c>
      <c r="P14" s="26" t="str">
        <f>IFERROR(VLOOKUP(A14,售后成本!A:D,3,FALSE),"")</f>
        <v/>
      </c>
      <c r="Q14" s="26">
        <f t="shared" si="7"/>
        <v>0</v>
      </c>
      <c r="R14" s="36"/>
      <c r="S14" s="26"/>
      <c r="T14" s="20"/>
      <c r="U14" s="37">
        <f t="shared" si="3"/>
        <v>0</v>
      </c>
      <c r="W14" s="13">
        <f>IF(W$2="","",IF(FINDB("人民币",W$2,1)&gt;1,$B14/IFERROR(VLOOKUP(W$2,汇率!$A:$B,2,FALSE),0),$B14*IFERROR(VLOOKUP(W$2,汇率!$A:$B,2,FALSE),0)))</f>
        <v>0</v>
      </c>
      <c r="X14" s="40"/>
      <c r="Y14" s="13">
        <f t="shared" si="4"/>
        <v>0</v>
      </c>
    </row>
    <row r="15" customHeight="1" spans="1:25">
      <c r="A15" s="19"/>
      <c r="B15" s="20"/>
      <c r="C15" s="20"/>
      <c r="D15" s="20"/>
      <c r="E15" s="20"/>
      <c r="F15" s="20"/>
      <c r="G15" s="20"/>
      <c r="H15" s="20"/>
      <c r="I15" s="26">
        <f t="shared" si="5"/>
        <v>0</v>
      </c>
      <c r="J15" s="19"/>
      <c r="K15" s="19"/>
      <c r="L15" s="27">
        <f>IFERROR(VLOOKUP(J15&amp;K15,平台成本!A:F,4,FALSE),0.15)</f>
        <v>0</v>
      </c>
      <c r="M15" s="27">
        <f>IFERROR(VLOOKUP(J15&amp;K15,平台成本!A:F,5,FALSE),0.1)</f>
        <v>0</v>
      </c>
      <c r="N15" s="26">
        <f t="shared" si="6"/>
        <v>0</v>
      </c>
      <c r="O15" s="26" t="str">
        <f>IFERROR(VLOOKUP(A15,售后成本!A:D,2,FALSE),"")</f>
        <v/>
      </c>
      <c r="P15" s="26" t="str">
        <f>IFERROR(VLOOKUP(A15,售后成本!A:D,3,FALSE),"")</f>
        <v/>
      </c>
      <c r="Q15" s="26">
        <f t="shared" si="7"/>
        <v>0</v>
      </c>
      <c r="R15" s="36"/>
      <c r="S15" s="26"/>
      <c r="T15" s="20"/>
      <c r="U15" s="37">
        <f t="shared" si="3"/>
        <v>0</v>
      </c>
      <c r="W15" s="13">
        <f>IF(W$2="","",IF(FINDB("人民币",W$2,1)&gt;1,$B15/IFERROR(VLOOKUP(W$2,汇率!$A:$B,2,FALSE),0),$B15*IFERROR(VLOOKUP(W$2,汇率!$A:$B,2,FALSE),0)))</f>
        <v>0</v>
      </c>
      <c r="X15" s="40"/>
      <c r="Y15" s="13">
        <f t="shared" si="4"/>
        <v>0</v>
      </c>
    </row>
    <row r="16" customHeight="1" spans="1:25">
      <c r="A16" s="19"/>
      <c r="B16" s="20"/>
      <c r="C16" s="20"/>
      <c r="D16" s="20"/>
      <c r="E16" s="20"/>
      <c r="F16" s="20"/>
      <c r="G16" s="20"/>
      <c r="H16" s="20"/>
      <c r="I16" s="26">
        <f t="shared" si="5"/>
        <v>0</v>
      </c>
      <c r="J16" s="19"/>
      <c r="K16" s="19"/>
      <c r="L16" s="27">
        <f>IFERROR(VLOOKUP(J16&amp;K16,平台成本!A:F,4,FALSE),0.15)</f>
        <v>0</v>
      </c>
      <c r="M16" s="27">
        <f>IFERROR(VLOOKUP(J16&amp;K16,平台成本!A:F,5,FALSE),0.1)</f>
        <v>0</v>
      </c>
      <c r="N16" s="26">
        <f t="shared" si="6"/>
        <v>0</v>
      </c>
      <c r="O16" s="26" t="str">
        <f>IFERROR(VLOOKUP(A16,售后成本!A:D,2,FALSE),"")</f>
        <v/>
      </c>
      <c r="P16" s="26" t="str">
        <f>IFERROR(VLOOKUP(A16,售后成本!A:D,3,FALSE),"")</f>
        <v/>
      </c>
      <c r="Q16" s="26">
        <f t="shared" si="7"/>
        <v>0</v>
      </c>
      <c r="R16" s="36"/>
      <c r="S16" s="26"/>
      <c r="T16" s="20"/>
      <c r="U16" s="37">
        <f t="shared" si="3"/>
        <v>0</v>
      </c>
      <c r="W16" s="13">
        <f>IF(W$2="","",IF(FINDB("人民币",W$2,1)&gt;1,$B16/IFERROR(VLOOKUP(W$2,汇率!$A:$B,2,FALSE),0),$B16*IFERROR(VLOOKUP(W$2,汇率!$A:$B,2,FALSE),0)))</f>
        <v>0</v>
      </c>
      <c r="X16" s="40"/>
      <c r="Y16" s="13">
        <f t="shared" si="4"/>
        <v>0</v>
      </c>
    </row>
    <row r="18" ht="48" customHeight="1" spans="1:25">
      <c r="A18" s="15" t="s">
        <v>33</v>
      </c>
      <c r="B18" s="16"/>
      <c r="C18" s="16"/>
      <c r="D18" s="16"/>
      <c r="E18" s="16"/>
      <c r="F18" s="16"/>
      <c r="G18" s="16"/>
      <c r="H18" s="16"/>
      <c r="I18" s="16"/>
      <c r="J18" s="15"/>
      <c r="K18" s="15"/>
      <c r="L18" s="22"/>
      <c r="M18" s="22"/>
      <c r="N18" s="16"/>
      <c r="O18" s="16"/>
      <c r="P18" s="16"/>
      <c r="Q18" s="16"/>
      <c r="R18" s="22"/>
      <c r="S18" s="16"/>
      <c r="T18" s="16"/>
      <c r="U18" s="16"/>
      <c r="X18" s="29"/>
      <c r="Y18" s="38"/>
    </row>
    <row r="19" customHeight="1" spans="1:25">
      <c r="A19" s="17" t="s">
        <v>2</v>
      </c>
      <c r="B19" s="21" t="s">
        <v>34</v>
      </c>
      <c r="C19" s="18" t="s">
        <v>4</v>
      </c>
      <c r="D19" s="18" t="s">
        <v>5</v>
      </c>
      <c r="E19" s="18"/>
      <c r="F19" s="18"/>
      <c r="G19" s="18"/>
      <c r="H19" s="18"/>
      <c r="I19" s="18"/>
      <c r="J19" s="17" t="s">
        <v>6</v>
      </c>
      <c r="K19" s="17"/>
      <c r="L19" s="23"/>
      <c r="M19" s="23"/>
      <c r="N19" s="18"/>
      <c r="O19" s="18" t="s">
        <v>7</v>
      </c>
      <c r="P19" s="18"/>
      <c r="Q19" s="18"/>
      <c r="R19" s="30" t="s">
        <v>8</v>
      </c>
      <c r="S19" s="31"/>
      <c r="T19" s="18" t="s">
        <v>9</v>
      </c>
      <c r="U19" s="32" t="s">
        <v>3</v>
      </c>
      <c r="W19" s="41" t="str">
        <f>IF(W2="","",W2)</f>
        <v>100日元/人民币</v>
      </c>
      <c r="X19" s="34" t="str">
        <f>IF(X2="","",X2)</f>
        <v>折扣比例</v>
      </c>
      <c r="Y19" s="44" t="str">
        <f>IF(Y2="","",Y2)</f>
        <v>划线价</v>
      </c>
    </row>
    <row r="20" customHeight="1" spans="1:25">
      <c r="A20" s="17"/>
      <c r="B20" s="21"/>
      <c r="C20" s="18"/>
      <c r="D20" s="18" t="s">
        <v>14</v>
      </c>
      <c r="E20" s="18" t="s">
        <v>15</v>
      </c>
      <c r="F20" s="18" t="s">
        <v>16</v>
      </c>
      <c r="G20" s="18" t="s">
        <v>17</v>
      </c>
      <c r="H20" s="18" t="s">
        <v>18</v>
      </c>
      <c r="I20" s="24" t="s">
        <v>19</v>
      </c>
      <c r="J20" s="17" t="s">
        <v>20</v>
      </c>
      <c r="K20" s="17" t="s">
        <v>21</v>
      </c>
      <c r="L20" s="25" t="s">
        <v>22</v>
      </c>
      <c r="M20" s="25" t="s">
        <v>23</v>
      </c>
      <c r="N20" s="24" t="s">
        <v>24</v>
      </c>
      <c r="O20" s="24" t="s">
        <v>25</v>
      </c>
      <c r="P20" s="24" t="s">
        <v>26</v>
      </c>
      <c r="Q20" s="24" t="s">
        <v>27</v>
      </c>
      <c r="R20" s="42" t="s">
        <v>28</v>
      </c>
      <c r="S20" s="24" t="s">
        <v>29</v>
      </c>
      <c r="T20" s="18"/>
      <c r="U20" s="32"/>
      <c r="W20" s="41"/>
      <c r="X20" s="34"/>
      <c r="Y20" s="44"/>
    </row>
    <row r="21" customHeight="1" spans="1:25">
      <c r="A21" s="19" t="s">
        <v>35</v>
      </c>
      <c r="B21" s="20">
        <v>50</v>
      </c>
      <c r="C21" s="20">
        <v>20</v>
      </c>
      <c r="D21" s="20"/>
      <c r="E21" s="20"/>
      <c r="F21" s="20"/>
      <c r="G21" s="20"/>
      <c r="H21" s="20"/>
      <c r="I21" s="26">
        <f t="shared" ref="I21:I33" si="8">SUM(D21:H21)</f>
        <v>0</v>
      </c>
      <c r="J21" s="19" t="s">
        <v>31</v>
      </c>
      <c r="K21" s="19" t="s">
        <v>36</v>
      </c>
      <c r="L21" s="27">
        <f>IFERROR(VLOOKUP(J21&amp;K21,平台成本!A:F,4,FALSE),0.15)</f>
        <v>0.04</v>
      </c>
      <c r="M21" s="27">
        <f>IFERROR(VLOOKUP(J21&amp;K21,平台成本!A:F,5,FALSE),0.1)</f>
        <v>0</v>
      </c>
      <c r="N21" s="26">
        <f t="shared" ref="N21:N33" si="9">B21*(L21+M21)</f>
        <v>2</v>
      </c>
      <c r="O21" s="26" t="str">
        <f>IFERROR(VLOOKUP(A21,售后成本!A:D,2,FALSE),"")</f>
        <v/>
      </c>
      <c r="P21" s="26" t="str">
        <f>IFERROR(VLOOKUP(A21,售后成本!A:D,3,FALSE),"")</f>
        <v/>
      </c>
      <c r="Q21" s="26">
        <f t="shared" ref="Q21:Q33" si="10">SUM(O21:P21)</f>
        <v>0</v>
      </c>
      <c r="R21" s="36">
        <v>0.1</v>
      </c>
      <c r="S21" s="26">
        <f>(B21-N21)*R21</f>
        <v>4.8</v>
      </c>
      <c r="T21" s="20"/>
      <c r="U21" s="37">
        <f>B21+C21+I21+N21+Q21+S21+T21</f>
        <v>76.8</v>
      </c>
      <c r="W21" s="13">
        <f>IF(W$2="","",IF(FINDB("人民币",W$2,1)&gt;1,$U21/IFERROR(VLOOKUP(W$2,汇率!$A:$B,2,FALSE),0),$U21*IFERROR(VLOOKUP(W$2,汇率!$A:$B,2,FALSE),0)))</f>
        <v>15.3394451435077</v>
      </c>
      <c r="X21" s="40"/>
      <c r="Y21" s="13">
        <f>W21/IF(X21&lt;0.0001,0.5,X21)</f>
        <v>30.6788902870154</v>
      </c>
    </row>
    <row r="22" customHeight="1" spans="1:25">
      <c r="A22" s="19"/>
      <c r="B22" s="20"/>
      <c r="C22" s="20"/>
      <c r="D22" s="20"/>
      <c r="E22" s="20"/>
      <c r="F22" s="20"/>
      <c r="G22" s="20"/>
      <c r="H22" s="20"/>
      <c r="I22" s="26">
        <f t="shared" si="8"/>
        <v>0</v>
      </c>
      <c r="J22" s="19"/>
      <c r="K22" s="19"/>
      <c r="L22" s="27">
        <f>IFERROR(VLOOKUP(J22&amp;K22,平台成本!A:F,4,FALSE),0.15)</f>
        <v>0</v>
      </c>
      <c r="M22" s="27">
        <f>IFERROR(VLOOKUP(J22&amp;K22,平台成本!A:F,5,FALSE),0.1)</f>
        <v>0</v>
      </c>
      <c r="N22" s="26">
        <f t="shared" si="9"/>
        <v>0</v>
      </c>
      <c r="O22" s="26" t="str">
        <f>IFERROR(VLOOKUP(A22,售后成本!A:D,2,FALSE),"")</f>
        <v/>
      </c>
      <c r="P22" s="26" t="str">
        <f>IFERROR(VLOOKUP(A22,售后成本!A:D,3,FALSE),"")</f>
        <v/>
      </c>
      <c r="Q22" s="26">
        <f t="shared" si="10"/>
        <v>0</v>
      </c>
      <c r="R22" s="36"/>
      <c r="S22" s="26">
        <f t="shared" ref="S22:S33" si="11">(B22-N22)*R22</f>
        <v>0</v>
      </c>
      <c r="T22" s="20"/>
      <c r="U22" s="37">
        <f t="shared" ref="U22:U33" si="12">B22+C22+I22+N22+Q22+B22/(1-R22)+T22</f>
        <v>0</v>
      </c>
      <c r="W22" s="13">
        <f>IF(W$2="","",IF(FINDB("人民币",W$2,1)&gt;1,$U22/IFERROR(VLOOKUP(W$2,汇率!$A:$B,2,FALSE),0),$U22*IFERROR(VLOOKUP(W$2,汇率!$A:$B,2,FALSE),0)))</f>
        <v>0</v>
      </c>
      <c r="X22" s="40"/>
      <c r="Y22" s="13">
        <f t="shared" ref="Y22:Y33" si="13">W22/IF(X22&lt;0.0001,0.5,X22)</f>
        <v>0</v>
      </c>
    </row>
    <row r="23" customHeight="1" spans="1:25">
      <c r="A23" s="19"/>
      <c r="B23" s="20"/>
      <c r="C23" s="20"/>
      <c r="D23" s="20"/>
      <c r="E23" s="20"/>
      <c r="F23" s="20"/>
      <c r="G23" s="20"/>
      <c r="H23" s="20"/>
      <c r="I23" s="26">
        <f t="shared" si="8"/>
        <v>0</v>
      </c>
      <c r="J23" s="19"/>
      <c r="K23" s="19"/>
      <c r="L23" s="27">
        <f>IFERROR(VLOOKUP(J23&amp;K23,平台成本!A:F,4,FALSE),0.15)</f>
        <v>0</v>
      </c>
      <c r="M23" s="27">
        <f>IFERROR(VLOOKUP(J23&amp;K23,平台成本!A:F,5,FALSE),0.1)</f>
        <v>0</v>
      </c>
      <c r="N23" s="26">
        <f t="shared" si="9"/>
        <v>0</v>
      </c>
      <c r="O23" s="26" t="str">
        <f>IFERROR(VLOOKUP(A23,售后成本!A:D,2,FALSE),"")</f>
        <v/>
      </c>
      <c r="P23" s="26" t="str">
        <f>IFERROR(VLOOKUP(A23,售后成本!A:D,3,FALSE),"")</f>
        <v/>
      </c>
      <c r="Q23" s="26">
        <f t="shared" si="10"/>
        <v>0</v>
      </c>
      <c r="R23" s="36"/>
      <c r="S23" s="26">
        <f t="shared" si="11"/>
        <v>0</v>
      </c>
      <c r="T23" s="20"/>
      <c r="U23" s="37">
        <f t="shared" si="12"/>
        <v>0</v>
      </c>
      <c r="W23" s="13">
        <f>IF(W$2="","",IF(FINDB("人民币",W$2,1)&gt;1,$U23/IFERROR(VLOOKUP(W$2,汇率!$A:$B,2,FALSE),0),$U23*IFERROR(VLOOKUP(W$2,汇率!$A:$B,2,FALSE),0)))</f>
        <v>0</v>
      </c>
      <c r="X23" s="40"/>
      <c r="Y23" s="13">
        <f t="shared" si="13"/>
        <v>0</v>
      </c>
    </row>
    <row r="24" customHeight="1" spans="1:25">
      <c r="A24" s="19"/>
      <c r="B24" s="20"/>
      <c r="C24" s="20"/>
      <c r="D24" s="20"/>
      <c r="E24" s="20"/>
      <c r="F24" s="20"/>
      <c r="G24" s="20"/>
      <c r="H24" s="20"/>
      <c r="I24" s="26">
        <f t="shared" si="8"/>
        <v>0</v>
      </c>
      <c r="J24" s="19"/>
      <c r="K24" s="19"/>
      <c r="L24" s="27">
        <f>IFERROR(VLOOKUP(J24&amp;K24,平台成本!A:F,4,FALSE),0.15)</f>
        <v>0</v>
      </c>
      <c r="M24" s="27">
        <f>IFERROR(VLOOKUP(J24&amp;K24,平台成本!A:F,5,FALSE),0.1)</f>
        <v>0</v>
      </c>
      <c r="N24" s="26">
        <f t="shared" si="9"/>
        <v>0</v>
      </c>
      <c r="O24" s="26" t="str">
        <f>IFERROR(VLOOKUP(A24,售后成本!A:D,2,FALSE),"")</f>
        <v/>
      </c>
      <c r="P24" s="26" t="str">
        <f>IFERROR(VLOOKUP(A24,售后成本!A:D,3,FALSE),"")</f>
        <v/>
      </c>
      <c r="Q24" s="26">
        <f t="shared" si="10"/>
        <v>0</v>
      </c>
      <c r="R24" s="36"/>
      <c r="S24" s="26">
        <f t="shared" si="11"/>
        <v>0</v>
      </c>
      <c r="T24" s="20"/>
      <c r="U24" s="37">
        <f t="shared" si="12"/>
        <v>0</v>
      </c>
      <c r="W24" s="13">
        <f>IF(W$2="","",IF(FINDB("人民币",W$2,1)&gt;1,$U24/IFERROR(VLOOKUP(W$2,汇率!$A:$B,2,FALSE),0),$U24*IFERROR(VLOOKUP(W$2,汇率!$A:$B,2,FALSE),0)))</f>
        <v>0</v>
      </c>
      <c r="X24" s="40"/>
      <c r="Y24" s="13">
        <f t="shared" si="13"/>
        <v>0</v>
      </c>
    </row>
    <row r="25" customHeight="1" spans="1:25">
      <c r="A25" s="19"/>
      <c r="B25" s="20"/>
      <c r="C25" s="20"/>
      <c r="D25" s="20"/>
      <c r="E25" s="20"/>
      <c r="F25" s="20"/>
      <c r="G25" s="20"/>
      <c r="H25" s="20"/>
      <c r="I25" s="26">
        <f t="shared" si="8"/>
        <v>0</v>
      </c>
      <c r="J25" s="19"/>
      <c r="K25" s="19"/>
      <c r="L25" s="27">
        <f>IFERROR(VLOOKUP(J25&amp;K25,平台成本!A:F,4,FALSE),0.15)</f>
        <v>0</v>
      </c>
      <c r="M25" s="27">
        <f>IFERROR(VLOOKUP(J25&amp;K25,平台成本!A:F,5,FALSE),0.1)</f>
        <v>0</v>
      </c>
      <c r="N25" s="26">
        <f t="shared" si="9"/>
        <v>0</v>
      </c>
      <c r="O25" s="26" t="str">
        <f>IFERROR(VLOOKUP(A25,售后成本!A:D,2,FALSE),"")</f>
        <v/>
      </c>
      <c r="P25" s="26" t="str">
        <f>IFERROR(VLOOKUP(A25,售后成本!A:D,3,FALSE),"")</f>
        <v/>
      </c>
      <c r="Q25" s="26">
        <f t="shared" si="10"/>
        <v>0</v>
      </c>
      <c r="R25" s="36"/>
      <c r="S25" s="26">
        <f t="shared" si="11"/>
        <v>0</v>
      </c>
      <c r="T25" s="20"/>
      <c r="U25" s="37">
        <f t="shared" si="12"/>
        <v>0</v>
      </c>
      <c r="W25" s="13">
        <f>IF(W$2="","",IF(FINDB("人民币",W$2,1)&gt;1,$U25/IFERROR(VLOOKUP(W$2,汇率!$A:$B,2,FALSE),0),$U25*IFERROR(VLOOKUP(W$2,汇率!$A:$B,2,FALSE),0)))</f>
        <v>0</v>
      </c>
      <c r="X25" s="40"/>
      <c r="Y25" s="13">
        <f t="shared" si="13"/>
        <v>0</v>
      </c>
    </row>
    <row r="26" customHeight="1" spans="1:25">
      <c r="A26" s="19"/>
      <c r="B26" s="20"/>
      <c r="C26" s="20"/>
      <c r="D26" s="20"/>
      <c r="E26" s="20"/>
      <c r="F26" s="20"/>
      <c r="G26" s="20"/>
      <c r="H26" s="20"/>
      <c r="I26" s="26">
        <f t="shared" si="8"/>
        <v>0</v>
      </c>
      <c r="J26" s="19"/>
      <c r="K26" s="19"/>
      <c r="L26" s="27">
        <f>IFERROR(VLOOKUP(J26&amp;K26,平台成本!A:F,4,FALSE),0.15)</f>
        <v>0</v>
      </c>
      <c r="M26" s="27">
        <f>IFERROR(VLOOKUP(J26&amp;K26,平台成本!A:F,5,FALSE),0.1)</f>
        <v>0</v>
      </c>
      <c r="N26" s="26">
        <f t="shared" si="9"/>
        <v>0</v>
      </c>
      <c r="O26" s="26" t="str">
        <f>IFERROR(VLOOKUP(A26,售后成本!A:D,2,FALSE),"")</f>
        <v/>
      </c>
      <c r="P26" s="26" t="str">
        <f>IFERROR(VLOOKUP(A26,售后成本!A:D,3,FALSE),"")</f>
        <v/>
      </c>
      <c r="Q26" s="26">
        <f t="shared" si="10"/>
        <v>0</v>
      </c>
      <c r="R26" s="36"/>
      <c r="S26" s="26">
        <f t="shared" si="11"/>
        <v>0</v>
      </c>
      <c r="T26" s="20"/>
      <c r="U26" s="37">
        <f t="shared" si="12"/>
        <v>0</v>
      </c>
      <c r="W26" s="13">
        <f>IF(W$2="","",IF(FINDB("人民币",W$2,1)&gt;1,$U26/IFERROR(VLOOKUP(W$2,汇率!$A:$B,2,FALSE),0),$U26*IFERROR(VLOOKUP(W$2,汇率!$A:$B,2,FALSE),0)))</f>
        <v>0</v>
      </c>
      <c r="X26" s="40"/>
      <c r="Y26" s="13">
        <f t="shared" si="13"/>
        <v>0</v>
      </c>
    </row>
    <row r="27" customHeight="1" spans="1:25">
      <c r="A27" s="19"/>
      <c r="B27" s="20"/>
      <c r="C27" s="20"/>
      <c r="D27" s="20"/>
      <c r="E27" s="20"/>
      <c r="F27" s="20"/>
      <c r="G27" s="20"/>
      <c r="H27" s="20"/>
      <c r="I27" s="26">
        <f t="shared" si="8"/>
        <v>0</v>
      </c>
      <c r="J27" s="19"/>
      <c r="K27" s="19"/>
      <c r="L27" s="27">
        <f>IFERROR(VLOOKUP(J27&amp;K27,平台成本!A:F,4,FALSE),0.15)</f>
        <v>0</v>
      </c>
      <c r="M27" s="27">
        <f>IFERROR(VLOOKUP(J27&amp;K27,平台成本!A:F,5,FALSE),0.1)</f>
        <v>0</v>
      </c>
      <c r="N27" s="26">
        <f t="shared" si="9"/>
        <v>0</v>
      </c>
      <c r="O27" s="26" t="str">
        <f>IFERROR(VLOOKUP(A27,售后成本!A:D,2,FALSE),"")</f>
        <v/>
      </c>
      <c r="P27" s="26" t="str">
        <f>IFERROR(VLOOKUP(A27,售后成本!A:D,3,FALSE),"")</f>
        <v/>
      </c>
      <c r="Q27" s="26">
        <f t="shared" si="10"/>
        <v>0</v>
      </c>
      <c r="R27" s="36"/>
      <c r="S27" s="26">
        <f t="shared" si="11"/>
        <v>0</v>
      </c>
      <c r="T27" s="20"/>
      <c r="U27" s="37">
        <f t="shared" si="12"/>
        <v>0</v>
      </c>
      <c r="W27" s="13">
        <f>IF(W$2="","",IF(FINDB("人民币",W$2,1)&gt;1,$U27/IFERROR(VLOOKUP(W$2,汇率!$A:$B,2,FALSE),0),$U27*IFERROR(VLOOKUP(W$2,汇率!$A:$B,2,FALSE),0)))</f>
        <v>0</v>
      </c>
      <c r="X27" s="40"/>
      <c r="Y27" s="13">
        <f t="shared" si="13"/>
        <v>0</v>
      </c>
    </row>
    <row r="28" customHeight="1" spans="1:25">
      <c r="A28" s="19"/>
      <c r="B28" s="20"/>
      <c r="C28" s="20"/>
      <c r="D28" s="20"/>
      <c r="E28" s="20"/>
      <c r="F28" s="20"/>
      <c r="G28" s="20"/>
      <c r="H28" s="20"/>
      <c r="I28" s="26">
        <f t="shared" si="8"/>
        <v>0</v>
      </c>
      <c r="J28" s="19"/>
      <c r="K28" s="19"/>
      <c r="L28" s="27">
        <f>IFERROR(VLOOKUP(J28&amp;K28,平台成本!A:F,4,FALSE),0.15)</f>
        <v>0</v>
      </c>
      <c r="M28" s="27">
        <f>IFERROR(VLOOKUP(J28&amp;K28,平台成本!A:F,5,FALSE),0.1)</f>
        <v>0</v>
      </c>
      <c r="N28" s="26">
        <f t="shared" si="9"/>
        <v>0</v>
      </c>
      <c r="O28" s="26" t="str">
        <f>IFERROR(VLOOKUP(A28,售后成本!A:D,2,FALSE),"")</f>
        <v/>
      </c>
      <c r="P28" s="26" t="str">
        <f>IFERROR(VLOOKUP(A28,售后成本!A:D,3,FALSE),"")</f>
        <v/>
      </c>
      <c r="Q28" s="26">
        <f t="shared" si="10"/>
        <v>0</v>
      </c>
      <c r="R28" s="36"/>
      <c r="S28" s="26">
        <f t="shared" si="11"/>
        <v>0</v>
      </c>
      <c r="T28" s="20"/>
      <c r="U28" s="37">
        <f t="shared" si="12"/>
        <v>0</v>
      </c>
      <c r="W28" s="13">
        <f>IF(W$2="","",IF(FINDB("人民币",W$2,1)&gt;1,$U28/IFERROR(VLOOKUP(W$2,汇率!$A:$B,2,FALSE),0),$U28*IFERROR(VLOOKUP(W$2,汇率!$A:$B,2,FALSE),0)))</f>
        <v>0</v>
      </c>
      <c r="X28" s="40"/>
      <c r="Y28" s="13">
        <f t="shared" si="13"/>
        <v>0</v>
      </c>
    </row>
    <row r="29" customHeight="1" spans="1:25">
      <c r="A29" s="19"/>
      <c r="B29" s="20"/>
      <c r="C29" s="20"/>
      <c r="D29" s="20"/>
      <c r="E29" s="20"/>
      <c r="F29" s="20"/>
      <c r="G29" s="20"/>
      <c r="H29" s="20"/>
      <c r="I29" s="26">
        <f t="shared" si="8"/>
        <v>0</v>
      </c>
      <c r="J29" s="19"/>
      <c r="K29" s="19"/>
      <c r="L29" s="27">
        <f>IFERROR(VLOOKUP(J29&amp;K29,平台成本!A:F,4,FALSE),0.15)</f>
        <v>0</v>
      </c>
      <c r="M29" s="27">
        <f>IFERROR(VLOOKUP(J29&amp;K29,平台成本!A:F,5,FALSE),0.1)</f>
        <v>0</v>
      </c>
      <c r="N29" s="26">
        <f t="shared" si="9"/>
        <v>0</v>
      </c>
      <c r="O29" s="26" t="str">
        <f>IFERROR(VLOOKUP(A29,售后成本!A:D,2,FALSE),"")</f>
        <v/>
      </c>
      <c r="P29" s="26" t="str">
        <f>IFERROR(VLOOKUP(A29,售后成本!A:D,3,FALSE),"")</f>
        <v/>
      </c>
      <c r="Q29" s="26">
        <f t="shared" si="10"/>
        <v>0</v>
      </c>
      <c r="R29" s="36"/>
      <c r="S29" s="26">
        <f t="shared" si="11"/>
        <v>0</v>
      </c>
      <c r="T29" s="20"/>
      <c r="U29" s="37">
        <f t="shared" si="12"/>
        <v>0</v>
      </c>
      <c r="W29" s="13">
        <f>IF(W$2="","",IF(FINDB("人民币",W$2,1)&gt;1,$U29/IFERROR(VLOOKUP(W$2,汇率!$A:$B,2,FALSE),0),$U29*IFERROR(VLOOKUP(W$2,汇率!$A:$B,2,FALSE),0)))</f>
        <v>0</v>
      </c>
      <c r="X29" s="40"/>
      <c r="Y29" s="13">
        <f t="shared" si="13"/>
        <v>0</v>
      </c>
    </row>
    <row r="30" customHeight="1" spans="1:25">
      <c r="A30" s="19"/>
      <c r="B30" s="20"/>
      <c r="C30" s="20"/>
      <c r="D30" s="20"/>
      <c r="E30" s="20"/>
      <c r="F30" s="20"/>
      <c r="G30" s="20"/>
      <c r="H30" s="20"/>
      <c r="I30" s="26">
        <f t="shared" si="8"/>
        <v>0</v>
      </c>
      <c r="J30" s="19"/>
      <c r="K30" s="19"/>
      <c r="L30" s="27">
        <f>IFERROR(VLOOKUP(J30&amp;K30,平台成本!A:F,4,FALSE),0.15)</f>
        <v>0</v>
      </c>
      <c r="M30" s="27">
        <f>IFERROR(VLOOKUP(J30&amp;K30,平台成本!A:F,5,FALSE),0.1)</f>
        <v>0</v>
      </c>
      <c r="N30" s="26">
        <f t="shared" si="9"/>
        <v>0</v>
      </c>
      <c r="O30" s="26" t="str">
        <f>IFERROR(VLOOKUP(A30,售后成本!A:D,2,FALSE),"")</f>
        <v/>
      </c>
      <c r="P30" s="26" t="str">
        <f>IFERROR(VLOOKUP(A30,售后成本!A:D,3,FALSE),"")</f>
        <v/>
      </c>
      <c r="Q30" s="26">
        <f t="shared" si="10"/>
        <v>0</v>
      </c>
      <c r="R30" s="36"/>
      <c r="S30" s="26">
        <f t="shared" si="11"/>
        <v>0</v>
      </c>
      <c r="T30" s="20"/>
      <c r="U30" s="37">
        <f t="shared" si="12"/>
        <v>0</v>
      </c>
      <c r="W30" s="13">
        <f>IF(W$2="","",IF(FINDB("人民币",W$2,1)&gt;1,$U30/IFERROR(VLOOKUP(W$2,汇率!$A:$B,2,FALSE),0),$U30*IFERROR(VLOOKUP(W$2,汇率!$A:$B,2,FALSE),0)))</f>
        <v>0</v>
      </c>
      <c r="X30" s="40"/>
      <c r="Y30" s="13">
        <f t="shared" si="13"/>
        <v>0</v>
      </c>
    </row>
    <row r="31" customHeight="1" spans="1:25">
      <c r="A31" s="19"/>
      <c r="B31" s="20"/>
      <c r="C31" s="20"/>
      <c r="D31" s="20"/>
      <c r="E31" s="20"/>
      <c r="F31" s="20"/>
      <c r="G31" s="20"/>
      <c r="H31" s="20"/>
      <c r="I31" s="26">
        <f t="shared" si="8"/>
        <v>0</v>
      </c>
      <c r="J31" s="19"/>
      <c r="K31" s="19"/>
      <c r="L31" s="27">
        <f>IFERROR(VLOOKUP(J31&amp;K31,平台成本!A:F,4,FALSE),0.15)</f>
        <v>0</v>
      </c>
      <c r="M31" s="27">
        <f>IFERROR(VLOOKUP(J31&amp;K31,平台成本!A:F,5,FALSE),0.1)</f>
        <v>0</v>
      </c>
      <c r="N31" s="26">
        <f t="shared" si="9"/>
        <v>0</v>
      </c>
      <c r="O31" s="26" t="str">
        <f>IFERROR(VLOOKUP(A31,售后成本!A:D,2,FALSE),"")</f>
        <v/>
      </c>
      <c r="P31" s="26" t="str">
        <f>IFERROR(VLOOKUP(A31,售后成本!A:D,3,FALSE),"")</f>
        <v/>
      </c>
      <c r="Q31" s="26">
        <f t="shared" si="10"/>
        <v>0</v>
      </c>
      <c r="R31" s="36"/>
      <c r="S31" s="26">
        <f t="shared" si="11"/>
        <v>0</v>
      </c>
      <c r="T31" s="20"/>
      <c r="U31" s="37">
        <f t="shared" si="12"/>
        <v>0</v>
      </c>
      <c r="W31" s="13">
        <f>IF(W$2="","",IF(FINDB("人民币",W$2,1)&gt;1,$U31/IFERROR(VLOOKUP(W$2,汇率!$A:$B,2,FALSE),0),$U31*IFERROR(VLOOKUP(W$2,汇率!$A:$B,2,FALSE),0)))</f>
        <v>0</v>
      </c>
      <c r="X31" s="40"/>
      <c r="Y31" s="13">
        <f t="shared" si="13"/>
        <v>0</v>
      </c>
    </row>
    <row r="32" customHeight="1" spans="1:25">
      <c r="A32" s="19"/>
      <c r="B32" s="20"/>
      <c r="C32" s="20"/>
      <c r="D32" s="20"/>
      <c r="E32" s="20"/>
      <c r="F32" s="20"/>
      <c r="G32" s="20"/>
      <c r="H32" s="20"/>
      <c r="I32" s="26">
        <f t="shared" si="8"/>
        <v>0</v>
      </c>
      <c r="J32" s="19"/>
      <c r="K32" s="19"/>
      <c r="L32" s="27">
        <f>IFERROR(VLOOKUP(J32&amp;K32,平台成本!A:F,4,FALSE),0.15)</f>
        <v>0</v>
      </c>
      <c r="M32" s="27">
        <f>IFERROR(VLOOKUP(J32&amp;K32,平台成本!A:F,5,FALSE),0.1)</f>
        <v>0</v>
      </c>
      <c r="N32" s="26">
        <f t="shared" si="9"/>
        <v>0</v>
      </c>
      <c r="O32" s="26" t="str">
        <f>IFERROR(VLOOKUP(A32,售后成本!A:D,2,FALSE),"")</f>
        <v/>
      </c>
      <c r="P32" s="26" t="str">
        <f>IFERROR(VLOOKUP(A32,售后成本!A:D,3,FALSE),"")</f>
        <v/>
      </c>
      <c r="Q32" s="26">
        <f t="shared" si="10"/>
        <v>0</v>
      </c>
      <c r="R32" s="36"/>
      <c r="S32" s="26">
        <f t="shared" si="11"/>
        <v>0</v>
      </c>
      <c r="T32" s="20"/>
      <c r="U32" s="37">
        <f t="shared" si="12"/>
        <v>0</v>
      </c>
      <c r="W32" s="13">
        <f>IF(W$2="","",IF(FINDB("人民币",W$2,1)&gt;1,$U32/IFERROR(VLOOKUP(W$2,汇率!$A:$B,2,FALSE),0),$U32*IFERROR(VLOOKUP(W$2,汇率!$A:$B,2,FALSE),0)))</f>
        <v>0</v>
      </c>
      <c r="X32" s="40"/>
      <c r="Y32" s="13">
        <f t="shared" si="13"/>
        <v>0</v>
      </c>
    </row>
    <row r="33" customHeight="1" spans="1:25">
      <c r="A33" s="19"/>
      <c r="B33" s="20"/>
      <c r="C33" s="20"/>
      <c r="D33" s="20"/>
      <c r="E33" s="20"/>
      <c r="F33" s="20"/>
      <c r="G33" s="20"/>
      <c r="H33" s="20"/>
      <c r="I33" s="26">
        <f t="shared" si="8"/>
        <v>0</v>
      </c>
      <c r="J33" s="19"/>
      <c r="K33" s="19"/>
      <c r="L33" s="27">
        <f>IFERROR(VLOOKUP(J33&amp;K33,平台成本!A:F,4,FALSE),0.15)</f>
        <v>0</v>
      </c>
      <c r="M33" s="27">
        <f>IFERROR(VLOOKUP(J33&amp;K33,平台成本!A:F,5,FALSE),0.1)</f>
        <v>0</v>
      </c>
      <c r="N33" s="26">
        <f t="shared" si="9"/>
        <v>0</v>
      </c>
      <c r="O33" s="26" t="str">
        <f>IFERROR(VLOOKUP(A33,售后成本!A:D,2,FALSE),"")</f>
        <v/>
      </c>
      <c r="P33" s="26" t="str">
        <f>IFERROR(VLOOKUP(A33,售后成本!A:D,3,FALSE),"")</f>
        <v/>
      </c>
      <c r="Q33" s="26">
        <f t="shared" si="10"/>
        <v>0</v>
      </c>
      <c r="R33" s="36"/>
      <c r="S33" s="26">
        <f t="shared" si="11"/>
        <v>0</v>
      </c>
      <c r="T33" s="20"/>
      <c r="U33" s="37">
        <f t="shared" si="12"/>
        <v>0</v>
      </c>
      <c r="W33" s="13">
        <f>IF(W$2="","",IF(FINDB("人民币",W$2,1)&gt;1,$U33/IFERROR(VLOOKUP(W$2,汇率!$A:$B,2,FALSE),0),$U33*IFERROR(VLOOKUP(W$2,汇率!$A:$B,2,FALSE),0)))</f>
        <v>0</v>
      </c>
      <c r="X33" s="40"/>
      <c r="Y33" s="13">
        <f t="shared" si="13"/>
        <v>0</v>
      </c>
    </row>
  </sheetData>
  <sheetProtection algorithmName="SHA-512" hashValue="3yojJF2FUpqsfFgEg26wel1hPJsP7OPIWixYmoU4bxkQzGnbrzIaxkYaZMd1dbW9zLlHYwpDEmdwm11NWQKbYg==" saltValue="HOma/OR5IOtz/AEbUxnF9Q==" spinCount="100000" sheet="1" selectLockedCells="1" objects="1"/>
  <mergeCells count="26">
    <mergeCell ref="A1:U1"/>
    <mergeCell ref="D2:I2"/>
    <mergeCell ref="J2:N2"/>
    <mergeCell ref="O2:Q2"/>
    <mergeCell ref="R2:S2"/>
    <mergeCell ref="A18:U18"/>
    <mergeCell ref="D19:I19"/>
    <mergeCell ref="J19:N19"/>
    <mergeCell ref="O19:Q19"/>
    <mergeCell ref="R19:S19"/>
    <mergeCell ref="A2:A3"/>
    <mergeCell ref="A19:A20"/>
    <mergeCell ref="B2:B3"/>
    <mergeCell ref="B19:B20"/>
    <mergeCell ref="C2:C3"/>
    <mergeCell ref="C19:C20"/>
    <mergeCell ref="T2:T3"/>
    <mergeCell ref="T19:T20"/>
    <mergeCell ref="U2:U3"/>
    <mergeCell ref="U19:U20"/>
    <mergeCell ref="W2:W3"/>
    <mergeCell ref="W19:W20"/>
    <mergeCell ref="X2:X3"/>
    <mergeCell ref="X19:X20"/>
    <mergeCell ref="Y2:Y3"/>
    <mergeCell ref="Y19:Y20"/>
  </mergeCells>
  <dataValidations count="4">
    <dataValidation type="list" allowBlank="1" showInputMessage="1" showErrorMessage="1" sqref="A4:A16 A21:A33">
      <formula1>基础信息!$D:$D</formula1>
    </dataValidation>
    <dataValidation type="list" allowBlank="1" showInputMessage="1" showErrorMessage="1" sqref="J4:J16 J21:J33">
      <formula1>基础信息!$F:$F</formula1>
    </dataValidation>
    <dataValidation type="list" allowBlank="1" showInputMessage="1" showErrorMessage="1" sqref="K4:K16 K21:K33">
      <formula1>基础信息!$H:$H</formula1>
    </dataValidation>
    <dataValidation type="list" allowBlank="1" showInputMessage="1" showErrorMessage="1" sqref="W2:W3">
      <formula1>基础信息!$B:$B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workbookViewId="0">
      <pane ySplit="1" topLeftCell="A20" activePane="bottomLeft" state="frozen"/>
      <selection/>
      <selection pane="bottomLeft" activeCell="B42" sqref="B42"/>
    </sheetView>
  </sheetViews>
  <sheetFormatPr defaultColWidth="9" defaultRowHeight="16" customHeight="1" outlineLevelCol="5"/>
  <cols>
    <col min="1" max="1" width="9" style="1" hidden="1" customWidth="1"/>
    <col min="2" max="2" width="16.5" style="6" customWidth="1"/>
    <col min="3" max="3" width="13.75" style="6" customWidth="1"/>
    <col min="4" max="5" width="12.125" style="10" customWidth="1"/>
    <col min="6" max="6" width="12.125" style="1" customWidth="1"/>
    <col min="7" max="16384" width="9" style="1"/>
  </cols>
  <sheetData>
    <row r="1" customHeight="1" spans="1:6">
      <c r="A1" s="4" t="s">
        <v>37</v>
      </c>
      <c r="B1" s="8" t="s">
        <v>20</v>
      </c>
      <c r="C1" s="8" t="s">
        <v>21</v>
      </c>
      <c r="D1" s="11" t="s">
        <v>22</v>
      </c>
      <c r="E1" s="11" t="s">
        <v>23</v>
      </c>
      <c r="F1" s="8" t="s">
        <v>38</v>
      </c>
    </row>
    <row r="2" customHeight="1" spans="1:4">
      <c r="A2" s="1" t="str">
        <f>B2&amp;C2</f>
        <v>Ozon汽车产品</v>
      </c>
      <c r="B2" s="6" t="s">
        <v>31</v>
      </c>
      <c r="C2" s="6" t="s">
        <v>32</v>
      </c>
      <c r="D2" s="10">
        <v>0.08</v>
      </c>
    </row>
    <row r="3" customHeight="1" spans="1:4">
      <c r="A3" s="1" t="str">
        <f t="shared" ref="A3:A34" si="0">B3&amp;C3</f>
        <v>Ozon汽车和摩托设备</v>
      </c>
      <c r="B3" s="6" t="s">
        <v>31</v>
      </c>
      <c r="C3" s="6" t="s">
        <v>36</v>
      </c>
      <c r="D3" s="10">
        <v>0.04</v>
      </c>
    </row>
    <row r="4" customHeight="1" spans="1:4">
      <c r="A4" s="1" t="str">
        <f t="shared" si="0"/>
        <v>Ozon轮胎</v>
      </c>
      <c r="B4" s="6" t="s">
        <v>31</v>
      </c>
      <c r="C4" s="6" t="s">
        <v>39</v>
      </c>
      <c r="D4" s="10">
        <v>0.06</v>
      </c>
    </row>
    <row r="5" customHeight="1" spans="1:4">
      <c r="A5" s="1" t="str">
        <f t="shared" si="0"/>
        <v>Ozon电子产品配件</v>
      </c>
      <c r="B5" s="6" t="s">
        <v>31</v>
      </c>
      <c r="C5" s="6" t="s">
        <v>40</v>
      </c>
      <c r="D5" s="10">
        <v>0.15</v>
      </c>
    </row>
    <row r="6" customHeight="1" spans="1:4">
      <c r="A6" s="1" t="str">
        <f t="shared" si="0"/>
        <v>Ozon存储卡和U盘</v>
      </c>
      <c r="B6" s="6" t="s">
        <v>31</v>
      </c>
      <c r="C6" s="6" t="s">
        <v>41</v>
      </c>
      <c r="D6" s="10">
        <v>0.05</v>
      </c>
    </row>
    <row r="7" customHeight="1" spans="1:4">
      <c r="A7" s="1" t="str">
        <f t="shared" si="0"/>
        <v>Ozon在俄罗斯认证的维生素和营养补充剂，美容卫生保健品，专业口腔护理用品，运动营养食品</v>
      </c>
      <c r="B7" s="6" t="s">
        <v>31</v>
      </c>
      <c r="C7" s="6" t="s">
        <v>42</v>
      </c>
      <c r="D7" s="10">
        <v>0.08</v>
      </c>
    </row>
    <row r="8" customHeight="1" spans="1:4">
      <c r="A8" s="1" t="str">
        <f t="shared" si="0"/>
        <v>Ozon隐形眼镜，康复用品</v>
      </c>
      <c r="B8" s="6" t="s">
        <v>31</v>
      </c>
      <c r="C8" s="6" t="s">
        <v>43</v>
      </c>
      <c r="D8" s="10">
        <v>0.05</v>
      </c>
    </row>
    <row r="9" customHeight="1" spans="1:4">
      <c r="A9" s="1" t="str">
        <f t="shared" si="0"/>
        <v>Ozon成人用品，电子烟和电子吸烟器</v>
      </c>
      <c r="B9" s="6" t="s">
        <v>31</v>
      </c>
      <c r="C9" s="6" t="s">
        <v>44</v>
      </c>
      <c r="D9" s="10">
        <v>0.15</v>
      </c>
    </row>
    <row r="10" customHeight="1" spans="1:4">
      <c r="A10" s="1" t="str">
        <f t="shared" si="0"/>
        <v>Ozon音频设备及影音设备配件</v>
      </c>
      <c r="B10" s="6" t="s">
        <v>31</v>
      </c>
      <c r="C10" s="6" t="s">
        <v>45</v>
      </c>
      <c r="D10" s="10">
        <v>0.05</v>
      </c>
    </row>
    <row r="11" customHeight="1" spans="1:4">
      <c r="A11" s="1" t="str">
        <f t="shared" si="0"/>
        <v>Ozon儿童用品</v>
      </c>
      <c r="B11" s="6" t="s">
        <v>31</v>
      </c>
      <c r="C11" s="6" t="s">
        <v>46</v>
      </c>
      <c r="D11" s="10">
        <v>0.05</v>
      </c>
    </row>
    <row r="12" customHeight="1" spans="1:4">
      <c r="A12" s="1" t="str">
        <f t="shared" si="0"/>
        <v>Ozon创作和爱好，学校产品，办公产品，办公设备</v>
      </c>
      <c r="B12" s="6" t="s">
        <v>31</v>
      </c>
      <c r="C12" s="6" t="s">
        <v>47</v>
      </c>
      <c r="D12" s="10">
        <v>0.07</v>
      </c>
    </row>
    <row r="13" customHeight="1" spans="1:4">
      <c r="A13" s="1" t="str">
        <f t="shared" si="0"/>
        <v>Ozon玩具，儿童运动</v>
      </c>
      <c r="B13" s="6" t="s">
        <v>31</v>
      </c>
      <c r="C13" s="6" t="s">
        <v>48</v>
      </c>
      <c r="D13" s="10">
        <v>0.06</v>
      </c>
    </row>
    <row r="14" customHeight="1" spans="1:4">
      <c r="A14" s="1" t="str">
        <f t="shared" si="0"/>
        <v>Ozon家居和花园用品</v>
      </c>
      <c r="B14" s="6" t="s">
        <v>31</v>
      </c>
      <c r="C14" s="6" t="s">
        <v>49</v>
      </c>
      <c r="D14" s="10">
        <v>0.1</v>
      </c>
    </row>
    <row r="15" customHeight="1" spans="1:4">
      <c r="A15" s="1" t="str">
        <f t="shared" si="0"/>
        <v>Ozon黑胶唱片</v>
      </c>
      <c r="B15" s="6" t="s">
        <v>31</v>
      </c>
      <c r="C15" s="6" t="s">
        <v>50</v>
      </c>
      <c r="D15" s="10">
        <v>0.1</v>
      </c>
    </row>
    <row r="16" customHeight="1" spans="1:4">
      <c r="A16" s="1" t="str">
        <f t="shared" si="0"/>
        <v>Ozon图书</v>
      </c>
      <c r="B16" s="6" t="s">
        <v>31</v>
      </c>
      <c r="C16" s="6" t="s">
        <v>51</v>
      </c>
      <c r="D16" s="10">
        <v>0.15</v>
      </c>
    </row>
    <row r="17" customHeight="1" spans="1:4">
      <c r="A17" s="1" t="str">
        <f t="shared" si="0"/>
        <v>Ozon电脑和笔记本配件</v>
      </c>
      <c r="B17" s="6" t="s">
        <v>31</v>
      </c>
      <c r="C17" s="6" t="s">
        <v>52</v>
      </c>
      <c r="D17" s="10">
        <v>0.05</v>
      </c>
    </row>
    <row r="18" customHeight="1" spans="1:4">
      <c r="A18" s="1" t="str">
        <f t="shared" si="0"/>
        <v>Ozon显示器</v>
      </c>
      <c r="B18" s="6" t="s">
        <v>31</v>
      </c>
      <c r="C18" s="6" t="s">
        <v>53</v>
      </c>
      <c r="D18" s="10">
        <v>0.04</v>
      </c>
    </row>
    <row r="19" customHeight="1" spans="1:4">
      <c r="A19" s="1" t="str">
        <f t="shared" si="0"/>
        <v>Ozon电脑硬件</v>
      </c>
      <c r="B19" s="6" t="s">
        <v>31</v>
      </c>
      <c r="C19" s="6" t="s">
        <v>54</v>
      </c>
      <c r="D19" s="10">
        <v>0.04</v>
      </c>
    </row>
    <row r="20" customHeight="1" spans="1:4">
      <c r="A20" s="1" t="str">
        <f t="shared" si="0"/>
        <v>Ozon电脑和笔记本</v>
      </c>
      <c r="B20" s="6" t="s">
        <v>31</v>
      </c>
      <c r="C20" s="6" t="s">
        <v>55</v>
      </c>
      <c r="D20" s="10">
        <v>0.04</v>
      </c>
    </row>
    <row r="21" customHeight="1" spans="1:4">
      <c r="A21" s="1" t="str">
        <f t="shared" si="0"/>
        <v>Ozon笔记本电脑</v>
      </c>
      <c r="B21" s="6" t="s">
        <v>31</v>
      </c>
      <c r="C21" s="6" t="s">
        <v>56</v>
      </c>
      <c r="D21" s="10">
        <v>0.03</v>
      </c>
    </row>
    <row r="22" customHeight="1" spans="1:4">
      <c r="A22" s="1" t="str">
        <f t="shared" si="0"/>
        <v>Ozon美容保健品</v>
      </c>
      <c r="B22" s="6" t="s">
        <v>31</v>
      </c>
      <c r="C22" s="6" t="s">
        <v>57</v>
      </c>
      <c r="D22" s="10">
        <v>0.1</v>
      </c>
    </row>
    <row r="23" customHeight="1" spans="1:4">
      <c r="A23" s="1" t="str">
        <f t="shared" si="0"/>
        <v>Ozon美容仪器</v>
      </c>
      <c r="B23" s="6" t="s">
        <v>31</v>
      </c>
      <c r="C23" s="6" t="s">
        <v>58</v>
      </c>
      <c r="D23" s="10">
        <v>0.08</v>
      </c>
    </row>
    <row r="24" customHeight="1" spans="1:4">
      <c r="A24" s="1" t="str">
        <f t="shared" si="0"/>
        <v>Ozon大型家用电器</v>
      </c>
      <c r="B24" s="6" t="s">
        <v>31</v>
      </c>
      <c r="C24" s="6" t="s">
        <v>59</v>
      </c>
      <c r="D24" s="10">
        <v>0.05</v>
      </c>
    </row>
    <row r="25" customHeight="1" spans="1:4">
      <c r="A25" s="1" t="str">
        <f t="shared" si="0"/>
        <v>Ozon独立式电器</v>
      </c>
      <c r="B25" s="6" t="s">
        <v>31</v>
      </c>
      <c r="C25" s="6" t="s">
        <v>60</v>
      </c>
      <c r="D25" s="10">
        <v>0.04</v>
      </c>
    </row>
    <row r="26" customHeight="1" spans="1:4">
      <c r="A26" s="1" t="str">
        <f t="shared" si="0"/>
        <v>Ozon小型家用电器</v>
      </c>
      <c r="B26" s="6" t="s">
        <v>31</v>
      </c>
      <c r="C26" s="6" t="s">
        <v>61</v>
      </c>
      <c r="D26" s="10">
        <v>0.05</v>
      </c>
    </row>
    <row r="27" customHeight="1" spans="1:4">
      <c r="A27" s="1" t="str">
        <f t="shared" si="0"/>
        <v>Ozon家具</v>
      </c>
      <c r="B27" s="6" t="s">
        <v>31</v>
      </c>
      <c r="C27" s="6" t="s">
        <v>62</v>
      </c>
      <c r="D27" s="10">
        <v>0.08</v>
      </c>
    </row>
    <row r="28" customHeight="1" spans="1:4">
      <c r="A28" s="1" t="str">
        <f t="shared" si="0"/>
        <v>Ozon服装、鞋类和配饰</v>
      </c>
      <c r="B28" s="6" t="s">
        <v>31</v>
      </c>
      <c r="C28" s="6" t="s">
        <v>63</v>
      </c>
      <c r="D28" s="10">
        <v>0.08</v>
      </c>
    </row>
    <row r="29" customHeight="1" spans="1:4">
      <c r="A29" s="1" t="str">
        <f t="shared" si="0"/>
        <v>Ozon食品</v>
      </c>
      <c r="B29" s="6" t="s">
        <v>31</v>
      </c>
      <c r="C29" s="6" t="s">
        <v>64</v>
      </c>
      <c r="D29" s="10">
        <v>0.05</v>
      </c>
    </row>
    <row r="30" customHeight="1" spans="1:4">
      <c r="A30" s="1" t="str">
        <f t="shared" si="0"/>
        <v>Ozon手机和平板电脑</v>
      </c>
      <c r="B30" s="6" t="s">
        <v>31</v>
      </c>
      <c r="C30" s="6" t="s">
        <v>65</v>
      </c>
      <c r="D30" s="10">
        <v>0.05</v>
      </c>
    </row>
    <row r="31" customHeight="1" spans="1:4">
      <c r="A31" s="1" t="str">
        <f t="shared" si="0"/>
        <v>Ozon苹果手机</v>
      </c>
      <c r="B31" s="6" t="s">
        <v>31</v>
      </c>
      <c r="C31" s="6" t="s">
        <v>66</v>
      </c>
      <c r="D31" s="10">
        <v>0.03</v>
      </c>
    </row>
    <row r="32" customHeight="1" spans="1:4">
      <c r="A32" s="1" t="str">
        <f t="shared" si="0"/>
        <v>Ozon建筑和维修用品</v>
      </c>
      <c r="B32" s="6" t="s">
        <v>31</v>
      </c>
      <c r="C32" s="6" t="s">
        <v>67</v>
      </c>
      <c r="D32" s="10">
        <v>0.08</v>
      </c>
    </row>
    <row r="33" customHeight="1" spans="1:4">
      <c r="A33" s="1" t="str">
        <f t="shared" si="0"/>
        <v>Ozon电视机</v>
      </c>
      <c r="B33" s="6" t="s">
        <v>31</v>
      </c>
      <c r="C33" s="6" t="s">
        <v>68</v>
      </c>
      <c r="D33" s="10">
        <v>0.04</v>
      </c>
    </row>
    <row r="34" customHeight="1" spans="1:4">
      <c r="A34" s="1" t="str">
        <f t="shared" si="0"/>
        <v>Ozon宠物用品</v>
      </c>
      <c r="B34" s="6" t="s">
        <v>31</v>
      </c>
      <c r="C34" s="6" t="s">
        <v>69</v>
      </c>
      <c r="D34" s="10">
        <v>0.05</v>
      </c>
    </row>
    <row r="35" customHeight="1" spans="1:4">
      <c r="A35" s="1" t="str">
        <f t="shared" ref="A35:A58" si="1">B35&amp;C35</f>
        <v>Ozon遛物用品，训练用品</v>
      </c>
      <c r="B35" s="6" t="s">
        <v>31</v>
      </c>
      <c r="C35" s="6" t="s">
        <v>70</v>
      </c>
      <c r="D35" s="10">
        <v>0.07</v>
      </c>
    </row>
    <row r="36" customHeight="1" spans="1:4">
      <c r="A36" s="1" t="str">
        <f t="shared" si="1"/>
        <v>Ozon宠物床，宠物美容</v>
      </c>
      <c r="B36" s="6" t="s">
        <v>31</v>
      </c>
      <c r="C36" s="6" t="s">
        <v>71</v>
      </c>
      <c r="D36" s="10">
        <v>0.06</v>
      </c>
    </row>
    <row r="37" customHeight="1" spans="1:4">
      <c r="A37" s="1" t="str">
        <f t="shared" si="1"/>
        <v>Ozon体育及休闲用品</v>
      </c>
      <c r="B37" s="6" t="s">
        <v>31</v>
      </c>
      <c r="C37" s="6" t="s">
        <v>72</v>
      </c>
      <c r="D37" s="10">
        <v>0.08</v>
      </c>
    </row>
    <row r="38" customHeight="1" spans="1:4">
      <c r="A38" s="1" t="str">
        <f t="shared" si="1"/>
        <v>Ozon日用杂货</v>
      </c>
      <c r="B38" s="6" t="s">
        <v>31</v>
      </c>
      <c r="C38" s="6" t="s">
        <v>73</v>
      </c>
      <c r="D38" s="10">
        <v>0.06</v>
      </c>
    </row>
    <row r="39" customHeight="1" spans="1:4">
      <c r="A39" s="1" t="str">
        <f t="shared" si="1"/>
        <v>Ozon剃须刀和刀片</v>
      </c>
      <c r="B39" s="6" t="s">
        <v>31</v>
      </c>
      <c r="C39" s="6" t="s">
        <v>74</v>
      </c>
      <c r="D39" s="10">
        <v>0.07</v>
      </c>
    </row>
    <row r="40" customHeight="1" spans="1:4">
      <c r="A40" s="1" t="str">
        <f t="shared" si="1"/>
        <v>Ozon用化学品和个人卫生品</v>
      </c>
      <c r="B40" s="6" t="s">
        <v>31</v>
      </c>
      <c r="C40" s="6" t="s">
        <v>75</v>
      </c>
      <c r="D40" s="10">
        <v>0.06</v>
      </c>
    </row>
    <row r="41" customHeight="1" spans="1:4">
      <c r="A41" s="1" t="str">
        <f t="shared" si="1"/>
        <v>Ozon数码产品</v>
      </c>
      <c r="B41" s="6" t="s">
        <v>31</v>
      </c>
      <c r="C41" s="6" t="s">
        <v>76</v>
      </c>
      <c r="D41" s="10">
        <v>0.08</v>
      </c>
    </row>
    <row r="42" customHeight="1" spans="1:1">
      <c r="A42" s="1" t="str">
        <f t="shared" si="1"/>
        <v/>
      </c>
    </row>
    <row r="43" customHeight="1" spans="1:1">
      <c r="A43" s="1" t="str">
        <f t="shared" si="1"/>
        <v/>
      </c>
    </row>
    <row r="44" customHeight="1" spans="1:1">
      <c r="A44" s="1" t="str">
        <f t="shared" si="1"/>
        <v/>
      </c>
    </row>
    <row r="45" customHeight="1" spans="1:1">
      <c r="A45" s="1" t="str">
        <f t="shared" si="1"/>
        <v/>
      </c>
    </row>
    <row r="46" customHeight="1" spans="1:1">
      <c r="A46" s="1" t="str">
        <f t="shared" si="1"/>
        <v/>
      </c>
    </row>
    <row r="47" customHeight="1" spans="1:1">
      <c r="A47" s="1" t="str">
        <f t="shared" si="1"/>
        <v/>
      </c>
    </row>
    <row r="48" customHeight="1" spans="1:1">
      <c r="A48" s="1" t="str">
        <f t="shared" si="1"/>
        <v/>
      </c>
    </row>
    <row r="49" customHeight="1" spans="1:1">
      <c r="A49" s="1" t="str">
        <f t="shared" si="1"/>
        <v/>
      </c>
    </row>
    <row r="50" customHeight="1" spans="1:1">
      <c r="A50" s="1" t="str">
        <f t="shared" si="1"/>
        <v/>
      </c>
    </row>
    <row r="51" customHeight="1" spans="1:1">
      <c r="A51" s="1" t="str">
        <f t="shared" si="1"/>
        <v/>
      </c>
    </row>
    <row r="52" customHeight="1" spans="1:1">
      <c r="A52" s="1" t="str">
        <f t="shared" si="1"/>
        <v/>
      </c>
    </row>
    <row r="53" customHeight="1" spans="1:1">
      <c r="A53" s="1" t="str">
        <f t="shared" si="1"/>
        <v/>
      </c>
    </row>
    <row r="54" customHeight="1" spans="1:1">
      <c r="A54" s="1" t="str">
        <f t="shared" si="1"/>
        <v/>
      </c>
    </row>
    <row r="55" customHeight="1" spans="1:1">
      <c r="A55" s="1" t="str">
        <f t="shared" si="1"/>
        <v/>
      </c>
    </row>
    <row r="56" customHeight="1" spans="1:1">
      <c r="A56" s="1" t="str">
        <f t="shared" si="1"/>
        <v/>
      </c>
    </row>
    <row r="57" customHeight="1" spans="1:1">
      <c r="A57" s="1" t="str">
        <f t="shared" si="1"/>
        <v/>
      </c>
    </row>
    <row r="58" customHeight="1" spans="1:1">
      <c r="A58" s="1" t="str">
        <f t="shared" si="1"/>
        <v/>
      </c>
    </row>
    <row r="59" customHeight="1" spans="1:1">
      <c r="A59" s="1" t="str">
        <f t="shared" ref="A59:A82" si="2">B59&amp;C59</f>
        <v/>
      </c>
    </row>
    <row r="60" customHeight="1" spans="1:1">
      <c r="A60" s="1" t="str">
        <f t="shared" si="2"/>
        <v/>
      </c>
    </row>
    <row r="61" customHeight="1" spans="1:1">
      <c r="A61" s="1" t="str">
        <f t="shared" si="2"/>
        <v/>
      </c>
    </row>
    <row r="62" customHeight="1" spans="1:1">
      <c r="A62" s="1" t="str">
        <f t="shared" si="2"/>
        <v/>
      </c>
    </row>
    <row r="63" customHeight="1" spans="1:1">
      <c r="A63" s="1" t="str">
        <f t="shared" si="2"/>
        <v/>
      </c>
    </row>
    <row r="64" customHeight="1" spans="1:1">
      <c r="A64" s="1" t="str">
        <f t="shared" si="2"/>
        <v/>
      </c>
    </row>
    <row r="65" customHeight="1" spans="1:1">
      <c r="A65" s="1" t="str">
        <f t="shared" si="2"/>
        <v/>
      </c>
    </row>
    <row r="66" customHeight="1" spans="1:1">
      <c r="A66" s="1" t="str">
        <f t="shared" si="2"/>
        <v/>
      </c>
    </row>
    <row r="67" customHeight="1" spans="1:1">
      <c r="A67" s="1" t="str">
        <f t="shared" si="2"/>
        <v/>
      </c>
    </row>
    <row r="68" customHeight="1" spans="1:1">
      <c r="A68" s="1" t="str">
        <f t="shared" si="2"/>
        <v/>
      </c>
    </row>
    <row r="69" customHeight="1" spans="1:1">
      <c r="A69" s="1" t="str">
        <f t="shared" si="2"/>
        <v/>
      </c>
    </row>
    <row r="70" customHeight="1" spans="1:1">
      <c r="A70" s="1" t="str">
        <f t="shared" si="2"/>
        <v/>
      </c>
    </row>
    <row r="71" customHeight="1" spans="1:1">
      <c r="A71" s="1" t="str">
        <f t="shared" si="2"/>
        <v/>
      </c>
    </row>
    <row r="72" customHeight="1" spans="1:1">
      <c r="A72" s="1" t="str">
        <f t="shared" si="2"/>
        <v/>
      </c>
    </row>
    <row r="73" customHeight="1" spans="1:1">
      <c r="A73" s="1" t="str">
        <f t="shared" si="2"/>
        <v/>
      </c>
    </row>
    <row r="74" customHeight="1" spans="1:1">
      <c r="A74" s="1" t="str">
        <f t="shared" si="2"/>
        <v/>
      </c>
    </row>
    <row r="75" customHeight="1" spans="1:1">
      <c r="A75" s="1" t="str">
        <f t="shared" si="2"/>
        <v/>
      </c>
    </row>
    <row r="76" customHeight="1" spans="1:1">
      <c r="A76" s="1" t="str">
        <f t="shared" si="2"/>
        <v/>
      </c>
    </row>
    <row r="77" customHeight="1" spans="1:1">
      <c r="A77" s="1" t="str">
        <f t="shared" si="2"/>
        <v/>
      </c>
    </row>
    <row r="78" customHeight="1" spans="1:1">
      <c r="A78" s="1" t="str">
        <f t="shared" si="2"/>
        <v/>
      </c>
    </row>
    <row r="79" customHeight="1" spans="1:1">
      <c r="A79" s="1" t="str">
        <f t="shared" si="2"/>
        <v/>
      </c>
    </row>
    <row r="80" customHeight="1" spans="1:1">
      <c r="A80" s="1" t="str">
        <f t="shared" si="2"/>
        <v/>
      </c>
    </row>
    <row r="81" customHeight="1" spans="1:1">
      <c r="A81" s="1" t="str">
        <f t="shared" si="2"/>
        <v/>
      </c>
    </row>
    <row r="82" customHeight="1" spans="1:1">
      <c r="A82" s="1" t="str">
        <f t="shared" si="2"/>
        <v/>
      </c>
    </row>
    <row r="83" customHeight="1" spans="1:1">
      <c r="A83" s="1" t="str">
        <f t="shared" ref="A83:A146" si="3">B83&amp;C83</f>
        <v/>
      </c>
    </row>
    <row r="84" customHeight="1" spans="1:1">
      <c r="A84" s="1" t="str">
        <f t="shared" si="3"/>
        <v/>
      </c>
    </row>
    <row r="85" customHeight="1" spans="1:1">
      <c r="A85" s="1" t="str">
        <f t="shared" si="3"/>
        <v/>
      </c>
    </row>
    <row r="86" customHeight="1" spans="1:1">
      <c r="A86" s="1" t="str">
        <f t="shared" si="3"/>
        <v/>
      </c>
    </row>
    <row r="87" customHeight="1" spans="1:1">
      <c r="A87" s="1" t="str">
        <f t="shared" si="3"/>
        <v/>
      </c>
    </row>
    <row r="88" customHeight="1" spans="1:1">
      <c r="A88" s="1" t="str">
        <f t="shared" si="3"/>
        <v/>
      </c>
    </row>
    <row r="89" customHeight="1" spans="1:1">
      <c r="A89" s="1" t="str">
        <f t="shared" si="3"/>
        <v/>
      </c>
    </row>
    <row r="90" customHeight="1" spans="1:1">
      <c r="A90" s="1" t="str">
        <f t="shared" si="3"/>
        <v/>
      </c>
    </row>
    <row r="91" customHeight="1" spans="1:1">
      <c r="A91" s="1" t="str">
        <f t="shared" si="3"/>
        <v/>
      </c>
    </row>
    <row r="92" customHeight="1" spans="1:1">
      <c r="A92" s="1" t="str">
        <f t="shared" si="3"/>
        <v/>
      </c>
    </row>
    <row r="93" customHeight="1" spans="1:1">
      <c r="A93" s="1" t="str">
        <f t="shared" si="3"/>
        <v/>
      </c>
    </row>
    <row r="94" customHeight="1" spans="1:1">
      <c r="A94" s="1" t="str">
        <f t="shared" si="3"/>
        <v/>
      </c>
    </row>
    <row r="95" customHeight="1" spans="1:1">
      <c r="A95" s="1" t="str">
        <f t="shared" si="3"/>
        <v/>
      </c>
    </row>
    <row r="96" customHeight="1" spans="1:1">
      <c r="A96" s="1" t="str">
        <f t="shared" si="3"/>
        <v/>
      </c>
    </row>
    <row r="97" customHeight="1" spans="1:1">
      <c r="A97" s="1" t="str">
        <f t="shared" si="3"/>
        <v/>
      </c>
    </row>
    <row r="98" customHeight="1" spans="1:1">
      <c r="A98" s="1" t="str">
        <f t="shared" si="3"/>
        <v/>
      </c>
    </row>
    <row r="99" customHeight="1" spans="1:1">
      <c r="A99" s="1" t="str">
        <f t="shared" si="3"/>
        <v/>
      </c>
    </row>
    <row r="100" customHeight="1" spans="1:1">
      <c r="A100" s="1" t="str">
        <f t="shared" si="3"/>
        <v/>
      </c>
    </row>
    <row r="101" customHeight="1" spans="1:1">
      <c r="A101" s="1" t="str">
        <f t="shared" si="3"/>
        <v/>
      </c>
    </row>
    <row r="102" customHeight="1" spans="1:1">
      <c r="A102" s="1" t="str">
        <f t="shared" si="3"/>
        <v/>
      </c>
    </row>
    <row r="103" customHeight="1" spans="1:1">
      <c r="A103" s="1" t="str">
        <f t="shared" si="3"/>
        <v/>
      </c>
    </row>
    <row r="104" customHeight="1" spans="1:1">
      <c r="A104" s="1" t="str">
        <f t="shared" si="3"/>
        <v/>
      </c>
    </row>
    <row r="105" customHeight="1" spans="1:1">
      <c r="A105" s="1" t="str">
        <f t="shared" si="3"/>
        <v/>
      </c>
    </row>
    <row r="106" customHeight="1" spans="1:1">
      <c r="A106" s="1" t="str">
        <f t="shared" si="3"/>
        <v/>
      </c>
    </row>
    <row r="107" customHeight="1" spans="1:1">
      <c r="A107" s="1" t="str">
        <f t="shared" si="3"/>
        <v/>
      </c>
    </row>
    <row r="108" customHeight="1" spans="1:1">
      <c r="A108" s="1" t="str">
        <f t="shared" si="3"/>
        <v/>
      </c>
    </row>
    <row r="109" customHeight="1" spans="1:1">
      <c r="A109" s="1" t="str">
        <f t="shared" si="3"/>
        <v/>
      </c>
    </row>
    <row r="110" customHeight="1" spans="1:1">
      <c r="A110" s="1" t="str">
        <f t="shared" si="3"/>
        <v/>
      </c>
    </row>
    <row r="111" customHeight="1" spans="1:1">
      <c r="A111" s="1" t="str">
        <f t="shared" si="3"/>
        <v/>
      </c>
    </row>
    <row r="112" customHeight="1" spans="1:1">
      <c r="A112" s="1" t="str">
        <f t="shared" si="3"/>
        <v/>
      </c>
    </row>
    <row r="113" customHeight="1" spans="1:1">
      <c r="A113" s="1" t="str">
        <f t="shared" si="3"/>
        <v/>
      </c>
    </row>
    <row r="114" customHeight="1" spans="1:1">
      <c r="A114" s="1" t="str">
        <f t="shared" si="3"/>
        <v/>
      </c>
    </row>
    <row r="115" customHeight="1" spans="1:1">
      <c r="A115" s="1" t="str">
        <f t="shared" si="3"/>
        <v/>
      </c>
    </row>
    <row r="116" customHeight="1" spans="1:1">
      <c r="A116" s="1" t="str">
        <f t="shared" si="3"/>
        <v/>
      </c>
    </row>
    <row r="117" customHeight="1" spans="1:1">
      <c r="A117" s="1" t="str">
        <f t="shared" si="3"/>
        <v/>
      </c>
    </row>
    <row r="118" customHeight="1" spans="1:1">
      <c r="A118" s="1" t="str">
        <f t="shared" si="3"/>
        <v/>
      </c>
    </row>
    <row r="119" customHeight="1" spans="1:1">
      <c r="A119" s="1" t="str">
        <f t="shared" si="3"/>
        <v/>
      </c>
    </row>
    <row r="120" customHeight="1" spans="1:1">
      <c r="A120" s="1" t="str">
        <f t="shared" si="3"/>
        <v/>
      </c>
    </row>
    <row r="121" customHeight="1" spans="1:1">
      <c r="A121" s="1" t="str">
        <f t="shared" si="3"/>
        <v/>
      </c>
    </row>
    <row r="122" customHeight="1" spans="1:1">
      <c r="A122" s="1" t="str">
        <f t="shared" si="3"/>
        <v/>
      </c>
    </row>
    <row r="123" customHeight="1" spans="1:1">
      <c r="A123" s="1" t="str">
        <f t="shared" si="3"/>
        <v/>
      </c>
    </row>
    <row r="124" customHeight="1" spans="1:1">
      <c r="A124" s="1" t="str">
        <f t="shared" si="3"/>
        <v/>
      </c>
    </row>
    <row r="125" customHeight="1" spans="1:1">
      <c r="A125" s="1" t="str">
        <f t="shared" si="3"/>
        <v/>
      </c>
    </row>
    <row r="126" customHeight="1" spans="1:1">
      <c r="A126" s="1" t="str">
        <f t="shared" si="3"/>
        <v/>
      </c>
    </row>
    <row r="127" customHeight="1" spans="1:1">
      <c r="A127" s="1" t="str">
        <f t="shared" si="3"/>
        <v/>
      </c>
    </row>
    <row r="128" customHeight="1" spans="1:1">
      <c r="A128" s="1" t="str">
        <f t="shared" si="3"/>
        <v/>
      </c>
    </row>
    <row r="129" customHeight="1" spans="1:1">
      <c r="A129" s="1" t="str">
        <f t="shared" si="3"/>
        <v/>
      </c>
    </row>
    <row r="130" customHeight="1" spans="1:1">
      <c r="A130" s="1" t="str">
        <f t="shared" si="3"/>
        <v/>
      </c>
    </row>
    <row r="131" customHeight="1" spans="1:1">
      <c r="A131" s="1" t="str">
        <f t="shared" si="3"/>
        <v/>
      </c>
    </row>
    <row r="132" customHeight="1" spans="1:1">
      <c r="A132" s="1" t="str">
        <f t="shared" si="3"/>
        <v/>
      </c>
    </row>
    <row r="133" customHeight="1" spans="1:1">
      <c r="A133" s="1" t="str">
        <f t="shared" si="3"/>
        <v/>
      </c>
    </row>
    <row r="134" customHeight="1" spans="1:1">
      <c r="A134" s="1" t="str">
        <f t="shared" si="3"/>
        <v/>
      </c>
    </row>
    <row r="135" customHeight="1" spans="1:1">
      <c r="A135" s="1" t="str">
        <f t="shared" si="3"/>
        <v/>
      </c>
    </row>
    <row r="136" customHeight="1" spans="1:1">
      <c r="A136" s="1" t="str">
        <f t="shared" si="3"/>
        <v/>
      </c>
    </row>
    <row r="137" customHeight="1" spans="1:1">
      <c r="A137" s="1" t="str">
        <f t="shared" si="3"/>
        <v/>
      </c>
    </row>
    <row r="138" customHeight="1" spans="1:1">
      <c r="A138" s="1" t="str">
        <f t="shared" si="3"/>
        <v/>
      </c>
    </row>
    <row r="139" customHeight="1" spans="1:1">
      <c r="A139" s="1" t="str">
        <f t="shared" si="3"/>
        <v/>
      </c>
    </row>
    <row r="140" customHeight="1" spans="1:1">
      <c r="A140" s="1" t="str">
        <f t="shared" si="3"/>
        <v/>
      </c>
    </row>
    <row r="141" customHeight="1" spans="1:1">
      <c r="A141" s="1" t="str">
        <f t="shared" si="3"/>
        <v/>
      </c>
    </row>
    <row r="142" customHeight="1" spans="1:1">
      <c r="A142" s="1" t="str">
        <f t="shared" si="3"/>
        <v/>
      </c>
    </row>
    <row r="143" customHeight="1" spans="1:1">
      <c r="A143" s="1" t="str">
        <f t="shared" si="3"/>
        <v/>
      </c>
    </row>
    <row r="144" customHeight="1" spans="1:1">
      <c r="A144" s="1" t="str">
        <f t="shared" si="3"/>
        <v/>
      </c>
    </row>
    <row r="145" customHeight="1" spans="1:1">
      <c r="A145" s="1" t="str">
        <f t="shared" si="3"/>
        <v/>
      </c>
    </row>
    <row r="146" customHeight="1" spans="1:1">
      <c r="A146" s="1" t="str">
        <f t="shared" si="3"/>
        <v/>
      </c>
    </row>
    <row r="147" customHeight="1" spans="1:1">
      <c r="A147" s="1" t="str">
        <f t="shared" ref="A147:A210" si="4">B147&amp;C147</f>
        <v/>
      </c>
    </row>
    <row r="148" customHeight="1" spans="1:1">
      <c r="A148" s="1" t="str">
        <f t="shared" si="4"/>
        <v/>
      </c>
    </row>
    <row r="149" customHeight="1" spans="1:1">
      <c r="A149" s="1" t="str">
        <f t="shared" si="4"/>
        <v/>
      </c>
    </row>
    <row r="150" customHeight="1" spans="1:1">
      <c r="A150" s="1" t="str">
        <f t="shared" si="4"/>
        <v/>
      </c>
    </row>
    <row r="151" customHeight="1" spans="1:1">
      <c r="A151" s="1" t="str">
        <f t="shared" si="4"/>
        <v/>
      </c>
    </row>
    <row r="152" customHeight="1" spans="1:1">
      <c r="A152" s="1" t="str">
        <f t="shared" si="4"/>
        <v/>
      </c>
    </row>
    <row r="153" customHeight="1" spans="1:1">
      <c r="A153" s="1" t="str">
        <f t="shared" si="4"/>
        <v/>
      </c>
    </row>
    <row r="154" customHeight="1" spans="1:1">
      <c r="A154" s="1" t="str">
        <f t="shared" si="4"/>
        <v/>
      </c>
    </row>
    <row r="155" customHeight="1" spans="1:1">
      <c r="A155" s="1" t="str">
        <f t="shared" si="4"/>
        <v/>
      </c>
    </row>
    <row r="156" customHeight="1" spans="1:1">
      <c r="A156" s="1" t="str">
        <f t="shared" si="4"/>
        <v/>
      </c>
    </row>
    <row r="157" customHeight="1" spans="1:1">
      <c r="A157" s="1" t="str">
        <f t="shared" si="4"/>
        <v/>
      </c>
    </row>
    <row r="158" customHeight="1" spans="1:1">
      <c r="A158" s="1" t="str">
        <f t="shared" si="4"/>
        <v/>
      </c>
    </row>
    <row r="159" customHeight="1" spans="1:1">
      <c r="A159" s="1" t="str">
        <f t="shared" si="4"/>
        <v/>
      </c>
    </row>
    <row r="160" customHeight="1" spans="1:1">
      <c r="A160" s="1" t="str">
        <f t="shared" si="4"/>
        <v/>
      </c>
    </row>
    <row r="161" customHeight="1" spans="1:1">
      <c r="A161" s="1" t="str">
        <f t="shared" si="4"/>
        <v/>
      </c>
    </row>
    <row r="162" customHeight="1" spans="1:1">
      <c r="A162" s="1" t="str">
        <f t="shared" si="4"/>
        <v/>
      </c>
    </row>
    <row r="163" customHeight="1" spans="1:1">
      <c r="A163" s="1" t="str">
        <f t="shared" si="4"/>
        <v/>
      </c>
    </row>
    <row r="164" customHeight="1" spans="1:1">
      <c r="A164" s="1" t="str">
        <f t="shared" si="4"/>
        <v/>
      </c>
    </row>
    <row r="165" customHeight="1" spans="1:1">
      <c r="A165" s="1" t="str">
        <f t="shared" si="4"/>
        <v/>
      </c>
    </row>
    <row r="166" customHeight="1" spans="1:1">
      <c r="A166" s="1" t="str">
        <f t="shared" si="4"/>
        <v/>
      </c>
    </row>
    <row r="167" customHeight="1" spans="1:1">
      <c r="A167" s="1" t="str">
        <f t="shared" si="4"/>
        <v/>
      </c>
    </row>
    <row r="168" customHeight="1" spans="1:1">
      <c r="A168" s="1" t="str">
        <f t="shared" si="4"/>
        <v/>
      </c>
    </row>
    <row r="169" customHeight="1" spans="1:1">
      <c r="A169" s="1" t="str">
        <f t="shared" si="4"/>
        <v/>
      </c>
    </row>
    <row r="170" customHeight="1" spans="1:1">
      <c r="A170" s="1" t="str">
        <f t="shared" si="4"/>
        <v/>
      </c>
    </row>
    <row r="171" customHeight="1" spans="1:1">
      <c r="A171" s="1" t="str">
        <f t="shared" si="4"/>
        <v/>
      </c>
    </row>
    <row r="172" customHeight="1" spans="1:1">
      <c r="A172" s="1" t="str">
        <f t="shared" si="4"/>
        <v/>
      </c>
    </row>
    <row r="173" customHeight="1" spans="1:1">
      <c r="A173" s="1" t="str">
        <f t="shared" si="4"/>
        <v/>
      </c>
    </row>
    <row r="174" customHeight="1" spans="1:1">
      <c r="A174" s="1" t="str">
        <f t="shared" si="4"/>
        <v/>
      </c>
    </row>
    <row r="175" customHeight="1" spans="1:1">
      <c r="A175" s="1" t="str">
        <f t="shared" si="4"/>
        <v/>
      </c>
    </row>
    <row r="176" customHeight="1" spans="1:1">
      <c r="A176" s="1" t="str">
        <f t="shared" si="4"/>
        <v/>
      </c>
    </row>
    <row r="177" customHeight="1" spans="1:1">
      <c r="A177" s="1" t="str">
        <f t="shared" si="4"/>
        <v/>
      </c>
    </row>
    <row r="178" customHeight="1" spans="1:1">
      <c r="A178" s="1" t="str">
        <f t="shared" si="4"/>
        <v/>
      </c>
    </row>
    <row r="179" customHeight="1" spans="1:1">
      <c r="A179" s="1" t="str">
        <f t="shared" si="4"/>
        <v/>
      </c>
    </row>
    <row r="180" customHeight="1" spans="1:1">
      <c r="A180" s="1" t="str">
        <f t="shared" si="4"/>
        <v/>
      </c>
    </row>
    <row r="181" customHeight="1" spans="1:1">
      <c r="A181" s="1" t="str">
        <f t="shared" si="4"/>
        <v/>
      </c>
    </row>
    <row r="182" customHeight="1" spans="1:1">
      <c r="A182" s="1" t="str">
        <f t="shared" si="4"/>
        <v/>
      </c>
    </row>
    <row r="183" customHeight="1" spans="1:1">
      <c r="A183" s="1" t="str">
        <f t="shared" si="4"/>
        <v/>
      </c>
    </row>
    <row r="184" customHeight="1" spans="1:1">
      <c r="A184" s="1" t="str">
        <f t="shared" si="4"/>
        <v/>
      </c>
    </row>
    <row r="185" customHeight="1" spans="1:1">
      <c r="A185" s="1" t="str">
        <f t="shared" si="4"/>
        <v/>
      </c>
    </row>
    <row r="186" customHeight="1" spans="1:1">
      <c r="A186" s="1" t="str">
        <f t="shared" si="4"/>
        <v/>
      </c>
    </row>
    <row r="187" customHeight="1" spans="1:1">
      <c r="A187" s="1" t="str">
        <f t="shared" si="4"/>
        <v/>
      </c>
    </row>
    <row r="188" customHeight="1" spans="1:1">
      <c r="A188" s="1" t="str">
        <f t="shared" si="4"/>
        <v/>
      </c>
    </row>
    <row r="189" customHeight="1" spans="1:1">
      <c r="A189" s="1" t="str">
        <f t="shared" si="4"/>
        <v/>
      </c>
    </row>
    <row r="190" customHeight="1" spans="1:1">
      <c r="A190" s="1" t="str">
        <f t="shared" si="4"/>
        <v/>
      </c>
    </row>
    <row r="191" customHeight="1" spans="1:1">
      <c r="A191" s="1" t="str">
        <f t="shared" si="4"/>
        <v/>
      </c>
    </row>
    <row r="192" customHeight="1" spans="1:1">
      <c r="A192" s="1" t="str">
        <f t="shared" si="4"/>
        <v/>
      </c>
    </row>
    <row r="193" customHeight="1" spans="1:1">
      <c r="A193" s="1" t="str">
        <f t="shared" si="4"/>
        <v/>
      </c>
    </row>
    <row r="194" customHeight="1" spans="1:1">
      <c r="A194" s="1" t="str">
        <f t="shared" si="4"/>
        <v/>
      </c>
    </row>
    <row r="195" customHeight="1" spans="1:1">
      <c r="A195" s="1" t="str">
        <f t="shared" si="4"/>
        <v/>
      </c>
    </row>
    <row r="196" customHeight="1" spans="1:1">
      <c r="A196" s="1" t="str">
        <f t="shared" si="4"/>
        <v/>
      </c>
    </row>
    <row r="197" customHeight="1" spans="1:1">
      <c r="A197" s="1" t="str">
        <f t="shared" si="4"/>
        <v/>
      </c>
    </row>
    <row r="198" customHeight="1" spans="1:1">
      <c r="A198" s="1" t="str">
        <f t="shared" si="4"/>
        <v/>
      </c>
    </row>
    <row r="199" customHeight="1" spans="1:1">
      <c r="A199" s="1" t="str">
        <f t="shared" si="4"/>
        <v/>
      </c>
    </row>
    <row r="200" customHeight="1" spans="1:1">
      <c r="A200" s="1" t="str">
        <f t="shared" si="4"/>
        <v/>
      </c>
    </row>
    <row r="201" customHeight="1" spans="1:1">
      <c r="A201" s="1" t="str">
        <f t="shared" si="4"/>
        <v/>
      </c>
    </row>
    <row r="202" customHeight="1" spans="1:1">
      <c r="A202" s="1" t="str">
        <f t="shared" si="4"/>
        <v/>
      </c>
    </row>
    <row r="203" customHeight="1" spans="1:1">
      <c r="A203" s="1" t="str">
        <f t="shared" si="4"/>
        <v/>
      </c>
    </row>
    <row r="204" customHeight="1" spans="1:1">
      <c r="A204" s="1" t="str">
        <f t="shared" si="4"/>
        <v/>
      </c>
    </row>
    <row r="205" customHeight="1" spans="1:1">
      <c r="A205" s="1" t="str">
        <f t="shared" si="4"/>
        <v/>
      </c>
    </row>
    <row r="206" customHeight="1" spans="1:1">
      <c r="A206" s="1" t="str">
        <f t="shared" si="4"/>
        <v/>
      </c>
    </row>
    <row r="207" customHeight="1" spans="1:1">
      <c r="A207" s="1" t="str">
        <f t="shared" si="4"/>
        <v/>
      </c>
    </row>
    <row r="208" customHeight="1" spans="1:1">
      <c r="A208" s="1" t="str">
        <f t="shared" si="4"/>
        <v/>
      </c>
    </row>
    <row r="209" customHeight="1" spans="1:1">
      <c r="A209" s="1" t="str">
        <f t="shared" si="4"/>
        <v/>
      </c>
    </row>
    <row r="210" customHeight="1" spans="1:1">
      <c r="A210" s="1" t="str">
        <f t="shared" si="4"/>
        <v/>
      </c>
    </row>
    <row r="211" customHeight="1" spans="1:1">
      <c r="A211" s="1" t="str">
        <f t="shared" ref="A211:A274" si="5">B211&amp;C211</f>
        <v/>
      </c>
    </row>
    <row r="212" customHeight="1" spans="1:1">
      <c r="A212" s="1" t="str">
        <f t="shared" si="5"/>
        <v/>
      </c>
    </row>
    <row r="213" customHeight="1" spans="1:1">
      <c r="A213" s="1" t="str">
        <f t="shared" si="5"/>
        <v/>
      </c>
    </row>
    <row r="214" customHeight="1" spans="1:1">
      <c r="A214" s="1" t="str">
        <f t="shared" si="5"/>
        <v/>
      </c>
    </row>
    <row r="215" customHeight="1" spans="1:1">
      <c r="A215" s="1" t="str">
        <f t="shared" si="5"/>
        <v/>
      </c>
    </row>
    <row r="216" customHeight="1" spans="1:1">
      <c r="A216" s="1" t="str">
        <f t="shared" si="5"/>
        <v/>
      </c>
    </row>
    <row r="217" customHeight="1" spans="1:1">
      <c r="A217" s="1" t="str">
        <f t="shared" si="5"/>
        <v/>
      </c>
    </row>
    <row r="218" customHeight="1" spans="1:1">
      <c r="A218" s="1" t="str">
        <f t="shared" si="5"/>
        <v/>
      </c>
    </row>
    <row r="219" customHeight="1" spans="1:1">
      <c r="A219" s="1" t="str">
        <f t="shared" si="5"/>
        <v/>
      </c>
    </row>
    <row r="220" customHeight="1" spans="1:1">
      <c r="A220" s="1" t="str">
        <f t="shared" si="5"/>
        <v/>
      </c>
    </row>
    <row r="221" customHeight="1" spans="1:1">
      <c r="A221" s="1" t="str">
        <f t="shared" si="5"/>
        <v/>
      </c>
    </row>
    <row r="222" customHeight="1" spans="1:1">
      <c r="A222" s="1" t="str">
        <f t="shared" si="5"/>
        <v/>
      </c>
    </row>
    <row r="223" customHeight="1" spans="1:1">
      <c r="A223" s="1" t="str">
        <f t="shared" si="5"/>
        <v/>
      </c>
    </row>
    <row r="224" customHeight="1" spans="1:1">
      <c r="A224" s="1" t="str">
        <f t="shared" si="5"/>
        <v/>
      </c>
    </row>
    <row r="225" customHeight="1" spans="1:1">
      <c r="A225" s="1" t="str">
        <f t="shared" si="5"/>
        <v/>
      </c>
    </row>
    <row r="226" customHeight="1" spans="1:1">
      <c r="A226" s="1" t="str">
        <f t="shared" si="5"/>
        <v/>
      </c>
    </row>
    <row r="227" customHeight="1" spans="1:1">
      <c r="A227" s="1" t="str">
        <f t="shared" si="5"/>
        <v/>
      </c>
    </row>
    <row r="228" customHeight="1" spans="1:1">
      <c r="A228" s="1" t="str">
        <f t="shared" si="5"/>
        <v/>
      </c>
    </row>
    <row r="229" customHeight="1" spans="1:1">
      <c r="A229" s="1" t="str">
        <f t="shared" si="5"/>
        <v/>
      </c>
    </row>
    <row r="230" customHeight="1" spans="1:1">
      <c r="A230" s="1" t="str">
        <f t="shared" si="5"/>
        <v/>
      </c>
    </row>
    <row r="231" customHeight="1" spans="1:1">
      <c r="A231" s="1" t="str">
        <f t="shared" si="5"/>
        <v/>
      </c>
    </row>
    <row r="232" customHeight="1" spans="1:1">
      <c r="A232" s="1" t="str">
        <f t="shared" si="5"/>
        <v/>
      </c>
    </row>
    <row r="233" customHeight="1" spans="1:1">
      <c r="A233" s="1" t="str">
        <f t="shared" si="5"/>
        <v/>
      </c>
    </row>
    <row r="234" customHeight="1" spans="1:1">
      <c r="A234" s="1" t="str">
        <f t="shared" si="5"/>
        <v/>
      </c>
    </row>
    <row r="235" customHeight="1" spans="1:1">
      <c r="A235" s="1" t="str">
        <f t="shared" si="5"/>
        <v/>
      </c>
    </row>
    <row r="236" customHeight="1" spans="1:1">
      <c r="A236" s="1" t="str">
        <f t="shared" si="5"/>
        <v/>
      </c>
    </row>
    <row r="237" customHeight="1" spans="1:1">
      <c r="A237" s="1" t="str">
        <f t="shared" si="5"/>
        <v/>
      </c>
    </row>
    <row r="238" customHeight="1" spans="1:1">
      <c r="A238" s="1" t="str">
        <f t="shared" si="5"/>
        <v/>
      </c>
    </row>
    <row r="239" customHeight="1" spans="1:1">
      <c r="A239" s="1" t="str">
        <f t="shared" si="5"/>
        <v/>
      </c>
    </row>
    <row r="240" customHeight="1" spans="1:1">
      <c r="A240" s="1" t="str">
        <f t="shared" si="5"/>
        <v/>
      </c>
    </row>
    <row r="241" customHeight="1" spans="1:1">
      <c r="A241" s="1" t="str">
        <f t="shared" si="5"/>
        <v/>
      </c>
    </row>
    <row r="242" customHeight="1" spans="1:1">
      <c r="A242" s="1" t="str">
        <f t="shared" si="5"/>
        <v/>
      </c>
    </row>
    <row r="243" customHeight="1" spans="1:1">
      <c r="A243" s="1" t="str">
        <f t="shared" si="5"/>
        <v/>
      </c>
    </row>
    <row r="244" customHeight="1" spans="1:1">
      <c r="A244" s="1" t="str">
        <f t="shared" si="5"/>
        <v/>
      </c>
    </row>
    <row r="245" customHeight="1" spans="1:1">
      <c r="A245" s="1" t="str">
        <f t="shared" si="5"/>
        <v/>
      </c>
    </row>
    <row r="246" customHeight="1" spans="1:1">
      <c r="A246" s="1" t="str">
        <f t="shared" si="5"/>
        <v/>
      </c>
    </row>
    <row r="247" customHeight="1" spans="1:1">
      <c r="A247" s="1" t="str">
        <f t="shared" si="5"/>
        <v/>
      </c>
    </row>
    <row r="248" customHeight="1" spans="1:1">
      <c r="A248" s="1" t="str">
        <f t="shared" si="5"/>
        <v/>
      </c>
    </row>
    <row r="249" customHeight="1" spans="1:1">
      <c r="A249" s="1" t="str">
        <f t="shared" si="5"/>
        <v/>
      </c>
    </row>
    <row r="250" customHeight="1" spans="1:1">
      <c r="A250" s="1" t="str">
        <f t="shared" si="5"/>
        <v/>
      </c>
    </row>
    <row r="251" customHeight="1" spans="1:1">
      <c r="A251" s="1" t="str">
        <f t="shared" si="5"/>
        <v/>
      </c>
    </row>
    <row r="252" customHeight="1" spans="1:1">
      <c r="A252" s="1" t="str">
        <f t="shared" si="5"/>
        <v/>
      </c>
    </row>
    <row r="253" customHeight="1" spans="1:1">
      <c r="A253" s="1" t="str">
        <f t="shared" si="5"/>
        <v/>
      </c>
    </row>
    <row r="254" customHeight="1" spans="1:1">
      <c r="A254" s="1" t="str">
        <f t="shared" si="5"/>
        <v/>
      </c>
    </row>
    <row r="255" customHeight="1" spans="1:1">
      <c r="A255" s="1" t="str">
        <f t="shared" si="5"/>
        <v/>
      </c>
    </row>
    <row r="256" customHeight="1" spans="1:1">
      <c r="A256" s="1" t="str">
        <f t="shared" si="5"/>
        <v/>
      </c>
    </row>
    <row r="257" customHeight="1" spans="1:1">
      <c r="A257" s="1" t="str">
        <f t="shared" si="5"/>
        <v/>
      </c>
    </row>
    <row r="258" customHeight="1" spans="1:1">
      <c r="A258" s="1" t="str">
        <f t="shared" si="5"/>
        <v/>
      </c>
    </row>
    <row r="259" customHeight="1" spans="1:1">
      <c r="A259" s="1" t="str">
        <f t="shared" si="5"/>
        <v/>
      </c>
    </row>
    <row r="260" customHeight="1" spans="1:1">
      <c r="A260" s="1" t="str">
        <f t="shared" si="5"/>
        <v/>
      </c>
    </row>
    <row r="261" customHeight="1" spans="1:1">
      <c r="A261" s="1" t="str">
        <f t="shared" si="5"/>
        <v/>
      </c>
    </row>
    <row r="262" customHeight="1" spans="1:1">
      <c r="A262" s="1" t="str">
        <f t="shared" si="5"/>
        <v/>
      </c>
    </row>
    <row r="263" customHeight="1" spans="1:1">
      <c r="A263" s="1" t="str">
        <f t="shared" si="5"/>
        <v/>
      </c>
    </row>
    <row r="264" customHeight="1" spans="1:1">
      <c r="A264" s="1" t="str">
        <f t="shared" si="5"/>
        <v/>
      </c>
    </row>
    <row r="265" customHeight="1" spans="1:1">
      <c r="A265" s="1" t="str">
        <f t="shared" si="5"/>
        <v/>
      </c>
    </row>
    <row r="266" customHeight="1" spans="1:1">
      <c r="A266" s="1" t="str">
        <f t="shared" si="5"/>
        <v/>
      </c>
    </row>
    <row r="267" customHeight="1" spans="1:1">
      <c r="A267" s="1" t="str">
        <f t="shared" si="5"/>
        <v/>
      </c>
    </row>
    <row r="268" customHeight="1" spans="1:1">
      <c r="A268" s="1" t="str">
        <f t="shared" si="5"/>
        <v/>
      </c>
    </row>
    <row r="269" customHeight="1" spans="1:1">
      <c r="A269" s="1" t="str">
        <f t="shared" si="5"/>
        <v/>
      </c>
    </row>
    <row r="270" customHeight="1" spans="1:1">
      <c r="A270" s="1" t="str">
        <f t="shared" si="5"/>
        <v/>
      </c>
    </row>
    <row r="271" customHeight="1" spans="1:1">
      <c r="A271" s="1" t="str">
        <f t="shared" si="5"/>
        <v/>
      </c>
    </row>
    <row r="272" customHeight="1" spans="1:1">
      <c r="A272" s="1" t="str">
        <f t="shared" si="5"/>
        <v/>
      </c>
    </row>
    <row r="273" customHeight="1" spans="1:1">
      <c r="A273" s="1" t="str">
        <f t="shared" si="5"/>
        <v/>
      </c>
    </row>
    <row r="274" customHeight="1" spans="1:1">
      <c r="A274" s="1" t="str">
        <f t="shared" si="5"/>
        <v/>
      </c>
    </row>
    <row r="275" customHeight="1" spans="1:1">
      <c r="A275" s="1" t="str">
        <f t="shared" ref="A275:A338" si="6">B275&amp;C275</f>
        <v/>
      </c>
    </row>
    <row r="276" customHeight="1" spans="1:1">
      <c r="A276" s="1" t="str">
        <f t="shared" si="6"/>
        <v/>
      </c>
    </row>
    <row r="277" customHeight="1" spans="1:1">
      <c r="A277" s="1" t="str">
        <f t="shared" si="6"/>
        <v/>
      </c>
    </row>
    <row r="278" customHeight="1" spans="1:1">
      <c r="A278" s="1" t="str">
        <f t="shared" si="6"/>
        <v/>
      </c>
    </row>
    <row r="279" customHeight="1" spans="1:1">
      <c r="A279" s="1" t="str">
        <f t="shared" si="6"/>
        <v/>
      </c>
    </row>
    <row r="280" customHeight="1" spans="1:1">
      <c r="A280" s="1" t="str">
        <f t="shared" si="6"/>
        <v/>
      </c>
    </row>
    <row r="281" customHeight="1" spans="1:1">
      <c r="A281" s="1" t="str">
        <f t="shared" si="6"/>
        <v/>
      </c>
    </row>
    <row r="282" customHeight="1" spans="1:1">
      <c r="A282" s="1" t="str">
        <f t="shared" si="6"/>
        <v/>
      </c>
    </row>
    <row r="283" customHeight="1" spans="1:1">
      <c r="A283" s="1" t="str">
        <f t="shared" si="6"/>
        <v/>
      </c>
    </row>
    <row r="284" customHeight="1" spans="1:1">
      <c r="A284" s="1" t="str">
        <f t="shared" si="6"/>
        <v/>
      </c>
    </row>
    <row r="285" customHeight="1" spans="1:1">
      <c r="A285" s="1" t="str">
        <f t="shared" si="6"/>
        <v/>
      </c>
    </row>
    <row r="286" customHeight="1" spans="1:1">
      <c r="A286" s="1" t="str">
        <f t="shared" si="6"/>
        <v/>
      </c>
    </row>
    <row r="287" customHeight="1" spans="1:1">
      <c r="A287" s="1" t="str">
        <f t="shared" si="6"/>
        <v/>
      </c>
    </row>
    <row r="288" customHeight="1" spans="1:1">
      <c r="A288" s="1" t="str">
        <f t="shared" si="6"/>
        <v/>
      </c>
    </row>
    <row r="289" customHeight="1" spans="1:1">
      <c r="A289" s="1" t="str">
        <f t="shared" si="6"/>
        <v/>
      </c>
    </row>
    <row r="290" customHeight="1" spans="1:1">
      <c r="A290" s="1" t="str">
        <f t="shared" si="6"/>
        <v/>
      </c>
    </row>
    <row r="291" customHeight="1" spans="1:1">
      <c r="A291" s="1" t="str">
        <f t="shared" si="6"/>
        <v/>
      </c>
    </row>
    <row r="292" customHeight="1" spans="1:1">
      <c r="A292" s="1" t="str">
        <f t="shared" si="6"/>
        <v/>
      </c>
    </row>
    <row r="293" customHeight="1" spans="1:1">
      <c r="A293" s="1" t="str">
        <f t="shared" si="6"/>
        <v/>
      </c>
    </row>
    <row r="294" customHeight="1" spans="1:1">
      <c r="A294" s="1" t="str">
        <f t="shared" si="6"/>
        <v/>
      </c>
    </row>
    <row r="295" customHeight="1" spans="1:1">
      <c r="A295" s="1" t="str">
        <f t="shared" si="6"/>
        <v/>
      </c>
    </row>
    <row r="296" customHeight="1" spans="1:1">
      <c r="A296" s="1" t="str">
        <f t="shared" si="6"/>
        <v/>
      </c>
    </row>
    <row r="297" customHeight="1" spans="1:1">
      <c r="A297" s="1" t="str">
        <f t="shared" si="6"/>
        <v/>
      </c>
    </row>
    <row r="298" customHeight="1" spans="1:1">
      <c r="A298" s="1" t="str">
        <f t="shared" si="6"/>
        <v/>
      </c>
    </row>
    <row r="299" customHeight="1" spans="1:1">
      <c r="A299" s="1" t="str">
        <f t="shared" si="6"/>
        <v/>
      </c>
    </row>
    <row r="300" customHeight="1" spans="1:1">
      <c r="A300" s="1" t="str">
        <f t="shared" si="6"/>
        <v/>
      </c>
    </row>
    <row r="301" customHeight="1" spans="1:1">
      <c r="A301" s="1" t="str">
        <f t="shared" si="6"/>
        <v/>
      </c>
    </row>
    <row r="302" customHeight="1" spans="1:1">
      <c r="A302" s="1" t="str">
        <f t="shared" si="6"/>
        <v/>
      </c>
    </row>
    <row r="303" customHeight="1" spans="1:1">
      <c r="A303" s="1" t="str">
        <f t="shared" si="6"/>
        <v/>
      </c>
    </row>
    <row r="304" customHeight="1" spans="1:1">
      <c r="A304" s="1" t="str">
        <f t="shared" si="6"/>
        <v/>
      </c>
    </row>
    <row r="305" customHeight="1" spans="1:1">
      <c r="A305" s="1" t="str">
        <f t="shared" si="6"/>
        <v/>
      </c>
    </row>
    <row r="306" customHeight="1" spans="1:1">
      <c r="A306" s="1" t="str">
        <f t="shared" si="6"/>
        <v/>
      </c>
    </row>
    <row r="307" customHeight="1" spans="1:1">
      <c r="A307" s="1" t="str">
        <f t="shared" si="6"/>
        <v/>
      </c>
    </row>
    <row r="308" customHeight="1" spans="1:1">
      <c r="A308" s="1" t="str">
        <f t="shared" si="6"/>
        <v/>
      </c>
    </row>
    <row r="309" customHeight="1" spans="1:1">
      <c r="A309" s="1" t="str">
        <f t="shared" si="6"/>
        <v/>
      </c>
    </row>
    <row r="310" customHeight="1" spans="1:1">
      <c r="A310" s="1" t="str">
        <f t="shared" si="6"/>
        <v/>
      </c>
    </row>
    <row r="311" customHeight="1" spans="1:1">
      <c r="A311" s="1" t="str">
        <f t="shared" si="6"/>
        <v/>
      </c>
    </row>
    <row r="312" customHeight="1" spans="1:1">
      <c r="A312" s="1" t="str">
        <f t="shared" si="6"/>
        <v/>
      </c>
    </row>
    <row r="313" customHeight="1" spans="1:1">
      <c r="A313" s="1" t="str">
        <f t="shared" si="6"/>
        <v/>
      </c>
    </row>
    <row r="314" customHeight="1" spans="1:1">
      <c r="A314" s="1" t="str">
        <f t="shared" si="6"/>
        <v/>
      </c>
    </row>
    <row r="315" customHeight="1" spans="1:1">
      <c r="A315" s="1" t="str">
        <f t="shared" si="6"/>
        <v/>
      </c>
    </row>
    <row r="316" customHeight="1" spans="1:1">
      <c r="A316" s="1" t="str">
        <f t="shared" si="6"/>
        <v/>
      </c>
    </row>
    <row r="317" customHeight="1" spans="1:1">
      <c r="A317" s="1" t="str">
        <f t="shared" si="6"/>
        <v/>
      </c>
    </row>
    <row r="318" customHeight="1" spans="1:1">
      <c r="A318" s="1" t="str">
        <f t="shared" si="6"/>
        <v/>
      </c>
    </row>
    <row r="319" customHeight="1" spans="1:1">
      <c r="A319" s="1" t="str">
        <f t="shared" si="6"/>
        <v/>
      </c>
    </row>
    <row r="320" customHeight="1" spans="1:1">
      <c r="A320" s="1" t="str">
        <f t="shared" si="6"/>
        <v/>
      </c>
    </row>
    <row r="321" customHeight="1" spans="1:1">
      <c r="A321" s="1" t="str">
        <f t="shared" si="6"/>
        <v/>
      </c>
    </row>
    <row r="322" customHeight="1" spans="1:1">
      <c r="A322" s="1" t="str">
        <f t="shared" si="6"/>
        <v/>
      </c>
    </row>
    <row r="323" customHeight="1" spans="1:1">
      <c r="A323" s="1" t="str">
        <f t="shared" si="6"/>
        <v/>
      </c>
    </row>
    <row r="324" customHeight="1" spans="1:1">
      <c r="A324" s="1" t="str">
        <f t="shared" si="6"/>
        <v/>
      </c>
    </row>
    <row r="325" customHeight="1" spans="1:1">
      <c r="A325" s="1" t="str">
        <f t="shared" si="6"/>
        <v/>
      </c>
    </row>
    <row r="326" customHeight="1" spans="1:1">
      <c r="A326" s="1" t="str">
        <f t="shared" si="6"/>
        <v/>
      </c>
    </row>
    <row r="327" customHeight="1" spans="1:1">
      <c r="A327" s="1" t="str">
        <f t="shared" si="6"/>
        <v/>
      </c>
    </row>
    <row r="328" customHeight="1" spans="1:1">
      <c r="A328" s="1" t="str">
        <f t="shared" si="6"/>
        <v/>
      </c>
    </row>
    <row r="329" customHeight="1" spans="1:1">
      <c r="A329" s="1" t="str">
        <f t="shared" si="6"/>
        <v/>
      </c>
    </row>
    <row r="330" customHeight="1" spans="1:1">
      <c r="A330" s="1" t="str">
        <f t="shared" si="6"/>
        <v/>
      </c>
    </row>
    <row r="331" customHeight="1" spans="1:1">
      <c r="A331" s="1" t="str">
        <f t="shared" si="6"/>
        <v/>
      </c>
    </row>
    <row r="332" customHeight="1" spans="1:1">
      <c r="A332" s="1" t="str">
        <f t="shared" si="6"/>
        <v/>
      </c>
    </row>
    <row r="333" customHeight="1" spans="1:1">
      <c r="A333" s="1" t="str">
        <f t="shared" si="6"/>
        <v/>
      </c>
    </row>
    <row r="334" customHeight="1" spans="1:1">
      <c r="A334" s="1" t="str">
        <f t="shared" si="6"/>
        <v/>
      </c>
    </row>
    <row r="335" customHeight="1" spans="1:1">
      <c r="A335" s="1" t="str">
        <f t="shared" si="6"/>
        <v/>
      </c>
    </row>
    <row r="336" customHeight="1" spans="1:1">
      <c r="A336" s="1" t="str">
        <f t="shared" si="6"/>
        <v/>
      </c>
    </row>
    <row r="337" customHeight="1" spans="1:1">
      <c r="A337" s="1" t="str">
        <f t="shared" si="6"/>
        <v/>
      </c>
    </row>
    <row r="338" customHeight="1" spans="1:1">
      <c r="A338" s="1" t="str">
        <f t="shared" si="6"/>
        <v/>
      </c>
    </row>
    <row r="339" customHeight="1" spans="1:1">
      <c r="A339" s="1" t="str">
        <f t="shared" ref="A339:A400" si="7">B339&amp;C339</f>
        <v/>
      </c>
    </row>
    <row r="340" customHeight="1" spans="1:1">
      <c r="A340" s="1" t="str">
        <f t="shared" si="7"/>
        <v/>
      </c>
    </row>
    <row r="341" customHeight="1" spans="1:1">
      <c r="A341" s="1" t="str">
        <f t="shared" si="7"/>
        <v/>
      </c>
    </row>
    <row r="342" customHeight="1" spans="1:1">
      <c r="A342" s="1" t="str">
        <f t="shared" si="7"/>
        <v/>
      </c>
    </row>
    <row r="343" customHeight="1" spans="1:1">
      <c r="A343" s="1" t="str">
        <f t="shared" si="7"/>
        <v/>
      </c>
    </row>
    <row r="344" customHeight="1" spans="1:1">
      <c r="A344" s="1" t="str">
        <f t="shared" si="7"/>
        <v/>
      </c>
    </row>
    <row r="345" customHeight="1" spans="1:1">
      <c r="A345" s="1" t="str">
        <f t="shared" si="7"/>
        <v/>
      </c>
    </row>
    <row r="346" customHeight="1" spans="1:1">
      <c r="A346" s="1" t="str">
        <f t="shared" si="7"/>
        <v/>
      </c>
    </row>
    <row r="347" customHeight="1" spans="1:1">
      <c r="A347" s="1" t="str">
        <f t="shared" si="7"/>
        <v/>
      </c>
    </row>
    <row r="348" customHeight="1" spans="1:1">
      <c r="A348" s="1" t="str">
        <f t="shared" si="7"/>
        <v/>
      </c>
    </row>
    <row r="349" customHeight="1" spans="1:1">
      <c r="A349" s="1" t="str">
        <f t="shared" si="7"/>
        <v/>
      </c>
    </row>
    <row r="350" customHeight="1" spans="1:1">
      <c r="A350" s="1" t="str">
        <f t="shared" si="7"/>
        <v/>
      </c>
    </row>
    <row r="351" customHeight="1" spans="1:1">
      <c r="A351" s="1" t="str">
        <f t="shared" si="7"/>
        <v/>
      </c>
    </row>
    <row r="352" customHeight="1" spans="1:1">
      <c r="A352" s="1" t="str">
        <f t="shared" si="7"/>
        <v/>
      </c>
    </row>
    <row r="353" customHeight="1" spans="1:1">
      <c r="A353" s="1" t="str">
        <f t="shared" si="7"/>
        <v/>
      </c>
    </row>
    <row r="354" customHeight="1" spans="1:1">
      <c r="A354" s="1" t="str">
        <f t="shared" si="7"/>
        <v/>
      </c>
    </row>
    <row r="355" customHeight="1" spans="1:1">
      <c r="A355" s="1" t="str">
        <f t="shared" si="7"/>
        <v/>
      </c>
    </row>
    <row r="356" customHeight="1" spans="1:1">
      <c r="A356" s="1" t="str">
        <f t="shared" si="7"/>
        <v/>
      </c>
    </row>
    <row r="357" customHeight="1" spans="1:1">
      <c r="A357" s="1" t="str">
        <f t="shared" si="7"/>
        <v/>
      </c>
    </row>
    <row r="358" customHeight="1" spans="1:1">
      <c r="A358" s="1" t="str">
        <f t="shared" si="7"/>
        <v/>
      </c>
    </row>
    <row r="359" customHeight="1" spans="1:1">
      <c r="A359" s="1" t="str">
        <f t="shared" si="7"/>
        <v/>
      </c>
    </row>
    <row r="360" customHeight="1" spans="1:1">
      <c r="A360" s="1" t="str">
        <f t="shared" si="7"/>
        <v/>
      </c>
    </row>
    <row r="361" customHeight="1" spans="1:1">
      <c r="A361" s="1" t="str">
        <f t="shared" si="7"/>
        <v/>
      </c>
    </row>
    <row r="362" customHeight="1" spans="1:1">
      <c r="A362" s="1" t="str">
        <f t="shared" si="7"/>
        <v/>
      </c>
    </row>
    <row r="363" customHeight="1" spans="1:1">
      <c r="A363" s="1" t="str">
        <f t="shared" si="7"/>
        <v/>
      </c>
    </row>
    <row r="364" customHeight="1" spans="1:1">
      <c r="A364" s="1" t="str">
        <f t="shared" si="7"/>
        <v/>
      </c>
    </row>
    <row r="365" customHeight="1" spans="1:1">
      <c r="A365" s="1" t="str">
        <f t="shared" si="7"/>
        <v/>
      </c>
    </row>
    <row r="366" customHeight="1" spans="1:1">
      <c r="A366" s="1" t="str">
        <f t="shared" si="7"/>
        <v/>
      </c>
    </row>
    <row r="367" customHeight="1" spans="1:1">
      <c r="A367" s="1" t="str">
        <f t="shared" si="7"/>
        <v/>
      </c>
    </row>
    <row r="368" customHeight="1" spans="1:1">
      <c r="A368" s="1" t="str">
        <f t="shared" si="7"/>
        <v/>
      </c>
    </row>
    <row r="369" customHeight="1" spans="1:1">
      <c r="A369" s="1" t="str">
        <f t="shared" si="7"/>
        <v/>
      </c>
    </row>
    <row r="370" customHeight="1" spans="1:1">
      <c r="A370" s="1" t="str">
        <f t="shared" si="7"/>
        <v/>
      </c>
    </row>
    <row r="371" customHeight="1" spans="1:1">
      <c r="A371" s="1" t="str">
        <f t="shared" si="7"/>
        <v/>
      </c>
    </row>
    <row r="372" customHeight="1" spans="1:1">
      <c r="A372" s="1" t="str">
        <f t="shared" si="7"/>
        <v/>
      </c>
    </row>
    <row r="373" customHeight="1" spans="1:1">
      <c r="A373" s="1" t="str">
        <f t="shared" si="7"/>
        <v/>
      </c>
    </row>
    <row r="374" customHeight="1" spans="1:1">
      <c r="A374" s="1" t="str">
        <f t="shared" si="7"/>
        <v/>
      </c>
    </row>
    <row r="375" customHeight="1" spans="1:1">
      <c r="A375" s="1" t="str">
        <f t="shared" si="7"/>
        <v/>
      </c>
    </row>
    <row r="376" customHeight="1" spans="1:1">
      <c r="A376" s="1" t="str">
        <f t="shared" si="7"/>
        <v/>
      </c>
    </row>
    <row r="377" customHeight="1" spans="1:1">
      <c r="A377" s="1" t="str">
        <f t="shared" si="7"/>
        <v/>
      </c>
    </row>
    <row r="378" customHeight="1" spans="1:1">
      <c r="A378" s="1" t="str">
        <f t="shared" si="7"/>
        <v/>
      </c>
    </row>
    <row r="379" customHeight="1" spans="1:1">
      <c r="A379" s="1" t="str">
        <f t="shared" si="7"/>
        <v/>
      </c>
    </row>
    <row r="380" customHeight="1" spans="1:1">
      <c r="A380" s="1" t="str">
        <f t="shared" si="7"/>
        <v/>
      </c>
    </row>
    <row r="381" customHeight="1" spans="1:1">
      <c r="A381" s="1" t="str">
        <f t="shared" si="7"/>
        <v/>
      </c>
    </row>
    <row r="382" customHeight="1" spans="1:1">
      <c r="A382" s="1" t="str">
        <f t="shared" si="7"/>
        <v/>
      </c>
    </row>
    <row r="383" customHeight="1" spans="1:1">
      <c r="A383" s="1" t="str">
        <f t="shared" si="7"/>
        <v/>
      </c>
    </row>
    <row r="384" customHeight="1" spans="1:1">
      <c r="A384" s="1" t="str">
        <f t="shared" si="7"/>
        <v/>
      </c>
    </row>
    <row r="385" customHeight="1" spans="1:1">
      <c r="A385" s="1" t="str">
        <f t="shared" si="7"/>
        <v/>
      </c>
    </row>
    <row r="386" customHeight="1" spans="1:1">
      <c r="A386" s="1" t="str">
        <f t="shared" si="7"/>
        <v/>
      </c>
    </row>
    <row r="387" customHeight="1" spans="1:1">
      <c r="A387" s="1" t="str">
        <f t="shared" si="7"/>
        <v/>
      </c>
    </row>
    <row r="388" customHeight="1" spans="1:1">
      <c r="A388" s="1" t="str">
        <f t="shared" si="7"/>
        <v/>
      </c>
    </row>
    <row r="389" customHeight="1" spans="1:1">
      <c r="A389" s="1" t="str">
        <f t="shared" si="7"/>
        <v/>
      </c>
    </row>
    <row r="390" customHeight="1" spans="1:1">
      <c r="A390" s="1" t="str">
        <f t="shared" si="7"/>
        <v/>
      </c>
    </row>
    <row r="391" customHeight="1" spans="1:1">
      <c r="A391" s="1" t="str">
        <f t="shared" si="7"/>
        <v/>
      </c>
    </row>
    <row r="392" customHeight="1" spans="1:1">
      <c r="A392" s="1" t="str">
        <f t="shared" si="7"/>
        <v/>
      </c>
    </row>
    <row r="393" customHeight="1" spans="1:1">
      <c r="A393" s="1" t="str">
        <f t="shared" si="7"/>
        <v/>
      </c>
    </row>
    <row r="394" customHeight="1" spans="1:1">
      <c r="A394" s="1" t="str">
        <f t="shared" si="7"/>
        <v/>
      </c>
    </row>
    <row r="395" customHeight="1" spans="1:1">
      <c r="A395" s="1" t="str">
        <f t="shared" si="7"/>
        <v/>
      </c>
    </row>
    <row r="396" customHeight="1" spans="1:1">
      <c r="A396" s="1" t="str">
        <f t="shared" si="7"/>
        <v/>
      </c>
    </row>
    <row r="397" customHeight="1" spans="1:1">
      <c r="A397" s="1" t="str">
        <f t="shared" si="7"/>
        <v/>
      </c>
    </row>
    <row r="398" customHeight="1" spans="1:1">
      <c r="A398" s="1" t="str">
        <f t="shared" si="7"/>
        <v/>
      </c>
    </row>
    <row r="399" customHeight="1" spans="1:1">
      <c r="A399" s="1" t="str">
        <f t="shared" si="7"/>
        <v/>
      </c>
    </row>
    <row r="400" customHeight="1" spans="1:1">
      <c r="A400" s="1" t="str">
        <f t="shared" si="7"/>
        <v/>
      </c>
    </row>
  </sheetData>
  <dataValidations count="2">
    <dataValidation type="list" allowBlank="1" showInputMessage="1" showErrorMessage="1" sqref="B$1:B$1048576">
      <formula1>基础信息!$F:$F</formula1>
    </dataValidation>
    <dataValidation type="list" allowBlank="1" showInputMessage="1" showErrorMessage="1" sqref="C$1:C$1048576">
      <formula1>基础信息!$H:$H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pane ySplit="1" topLeftCell="A2" activePane="bottomLeft" state="frozen"/>
      <selection/>
      <selection pane="bottomLeft" activeCell="C32" sqref="C32"/>
    </sheetView>
  </sheetViews>
  <sheetFormatPr defaultColWidth="9" defaultRowHeight="16" customHeight="1" outlineLevelRow="1" outlineLevelCol="4"/>
  <cols>
    <col min="1" max="1" width="20.125" style="6" customWidth="1"/>
    <col min="2" max="2" width="11.25" style="7" customWidth="1"/>
    <col min="3" max="3" width="18.125" style="7" customWidth="1"/>
    <col min="4" max="16384" width="9" style="6"/>
  </cols>
  <sheetData>
    <row r="1" customHeight="1" spans="1:5">
      <c r="A1" s="8" t="s">
        <v>2</v>
      </c>
      <c r="B1" s="9" t="s">
        <v>25</v>
      </c>
      <c r="C1" s="9" t="s">
        <v>26</v>
      </c>
      <c r="E1" s="6" t="s">
        <v>77</v>
      </c>
    </row>
    <row r="2" customHeight="1" spans="1:3">
      <c r="A2" s="6" t="s">
        <v>78</v>
      </c>
      <c r="B2" s="7">
        <v>5</v>
      </c>
      <c r="C2" s="7">
        <v>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pane ySplit="1" topLeftCell="A2" activePane="bottomLeft" state="frozen"/>
      <selection/>
      <selection pane="bottomLeft" activeCell="G17" sqref="G17"/>
    </sheetView>
  </sheetViews>
  <sheetFormatPr defaultColWidth="9" defaultRowHeight="16" customHeight="1" outlineLevelCol="3"/>
  <cols>
    <col min="1" max="1" width="19.5" style="1" customWidth="1"/>
    <col min="2" max="2" width="11.125" style="1" customWidth="1"/>
    <col min="3" max="3" width="14" style="3" customWidth="1"/>
    <col min="4" max="4" width="3.625" style="3" customWidth="1"/>
    <col min="5" max="16384" width="9" style="1"/>
  </cols>
  <sheetData>
    <row r="1" customHeight="1" spans="1:4">
      <c r="A1" s="4" t="s">
        <v>79</v>
      </c>
      <c r="B1" s="4" t="s">
        <v>80</v>
      </c>
      <c r="C1" s="5" t="s">
        <v>81</v>
      </c>
      <c r="D1" s="5"/>
    </row>
    <row r="2" customHeight="1" spans="1:3">
      <c r="A2" s="1" t="s">
        <v>82</v>
      </c>
      <c r="B2" s="1">
        <v>7.1919</v>
      </c>
      <c r="C2" s="3">
        <v>45800.7708333333</v>
      </c>
    </row>
    <row r="3" customHeight="1" spans="1:3">
      <c r="A3" s="1" t="s">
        <v>11</v>
      </c>
      <c r="B3" s="1">
        <v>5.0067</v>
      </c>
      <c r="C3" s="3">
        <v>45800.7708333333</v>
      </c>
    </row>
    <row r="4" customHeight="1" spans="1:3">
      <c r="A4" s="1" t="s">
        <v>83</v>
      </c>
      <c r="B4" s="1">
        <v>9.6661</v>
      </c>
      <c r="C4" s="3">
        <v>45800.7708333333</v>
      </c>
    </row>
    <row r="5" customHeight="1" spans="1:3">
      <c r="A5" s="1" t="s">
        <v>84</v>
      </c>
      <c r="B5" s="1">
        <v>4.2521</v>
      </c>
      <c r="C5" s="3">
        <v>45800.7708333333</v>
      </c>
    </row>
    <row r="6" customHeight="1" spans="1:3">
      <c r="A6" s="1" t="s">
        <v>85</v>
      </c>
      <c r="B6" s="1">
        <v>8.6935</v>
      </c>
      <c r="C6" s="3">
        <v>45800.7708333333</v>
      </c>
    </row>
    <row r="7" customHeight="1" spans="1:3">
      <c r="A7" s="1" t="s">
        <v>86</v>
      </c>
      <c r="B7" s="1">
        <v>1.1219</v>
      </c>
      <c r="C7" s="3">
        <v>45800.7708333333</v>
      </c>
    </row>
    <row r="8" customHeight="1" spans="1:3">
      <c r="A8" s="1" t="s">
        <v>87</v>
      </c>
      <c r="B8" s="1">
        <v>11.0636</v>
      </c>
      <c r="C8" s="3">
        <v>45800.7708333333</v>
      </c>
    </row>
    <row r="9" customHeight="1" spans="1:3">
      <c r="A9" s="1" t="s">
        <v>88</v>
      </c>
      <c r="B9" s="1">
        <v>191.83</v>
      </c>
      <c r="C9" s="3">
        <v>45800.7708333333</v>
      </c>
    </row>
    <row r="10" customHeight="1" spans="1:3">
      <c r="A10" s="1" t="s">
        <v>89</v>
      </c>
      <c r="B10" s="1">
        <v>0.52079</v>
      </c>
      <c r="C10" s="3">
        <v>45800.7708333333</v>
      </c>
    </row>
    <row r="11" customHeight="1" spans="1:3">
      <c r="A11" s="1" t="s">
        <v>90</v>
      </c>
      <c r="B11" s="1">
        <v>0.52303</v>
      </c>
      <c r="C11" s="3">
        <v>45800.7708333333</v>
      </c>
    </row>
    <row r="12" customHeight="1" spans="1:3">
      <c r="A12" s="1" t="s">
        <v>91</v>
      </c>
      <c r="B12" s="1">
        <v>1.3382</v>
      </c>
      <c r="C12" s="3">
        <v>45800.7708333333</v>
      </c>
    </row>
    <row r="13" customHeight="1" spans="1:3">
      <c r="A13" s="1" t="s">
        <v>92</v>
      </c>
      <c r="B13" s="1">
        <v>5.4189</v>
      </c>
      <c r="C13" s="3">
        <v>45800.7708333333</v>
      </c>
    </row>
    <row r="14" customHeight="1" spans="1:3">
      <c r="A14" s="1" t="s">
        <v>93</v>
      </c>
      <c r="B14" s="1">
        <v>4.56</v>
      </c>
      <c r="C14" s="3">
        <v>45800.7708333333</v>
      </c>
    </row>
    <row r="15" customHeight="1" spans="1:3">
      <c r="A15" s="1" t="s">
        <v>94</v>
      </c>
      <c r="B15" s="1">
        <v>8.1269</v>
      </c>
      <c r="C15" s="3">
        <v>45800.7708333333</v>
      </c>
    </row>
    <row r="16" customHeight="1" spans="1:3">
      <c r="A16" s="1" t="s">
        <v>95</v>
      </c>
      <c r="B16" s="1">
        <v>0.9186</v>
      </c>
      <c r="C16" s="3">
        <v>45800.7708333333</v>
      </c>
    </row>
    <row r="17" customHeight="1" spans="1:3">
      <c r="A17" s="1" t="s">
        <v>96</v>
      </c>
      <c r="B17" s="1">
        <v>4.6192</v>
      </c>
      <c r="C17" s="3">
        <v>45800.7708333333</v>
      </c>
    </row>
    <row r="18" customHeight="1" spans="1:3">
      <c r="A18" s="1" t="s">
        <v>97</v>
      </c>
      <c r="B18" s="1">
        <v>5.5729</v>
      </c>
      <c r="C18" s="3">
        <v>45800.7708333333</v>
      </c>
    </row>
    <row r="19" customHeight="1" spans="1:3">
      <c r="A19" s="1" t="s">
        <v>98</v>
      </c>
      <c r="B19" s="1">
        <v>5.1983</v>
      </c>
      <c r="C19" s="3">
        <v>45800.7708333333</v>
      </c>
    </row>
    <row r="20" customHeight="1" spans="1:3">
      <c r="A20" s="1" t="s">
        <v>99</v>
      </c>
      <c r="B20" s="1">
        <v>0.59333</v>
      </c>
      <c r="C20" s="3">
        <v>45800.7708333333</v>
      </c>
    </row>
    <row r="21" customHeight="1" spans="1:3">
      <c r="A21" s="1" t="s">
        <v>100</v>
      </c>
      <c r="B21" s="1">
        <v>2.5026</v>
      </c>
      <c r="C21" s="3">
        <v>45800.7708333333</v>
      </c>
    </row>
    <row r="22" customHeight="1" spans="1:3">
      <c r="A22" s="1" t="s">
        <v>101</v>
      </c>
      <c r="B22" s="1">
        <v>0.51008</v>
      </c>
      <c r="C22" s="3">
        <v>45800.7708333333</v>
      </c>
    </row>
    <row r="23" customHeight="1" spans="1:3">
      <c r="A23" s="1" t="s">
        <v>102</v>
      </c>
      <c r="B23" s="1">
        <v>49.6176</v>
      </c>
      <c r="C23" s="3">
        <v>45800.7708333333</v>
      </c>
    </row>
    <row r="24" customHeight="1" spans="1:3">
      <c r="A24" s="1" t="s">
        <v>103</v>
      </c>
      <c r="B24" s="1">
        <v>0.9181</v>
      </c>
      <c r="C24" s="3">
        <v>45800.7708333333</v>
      </c>
    </row>
    <row r="25" customHeight="1" spans="1:3">
      <c r="A25" s="1" t="s">
        <v>104</v>
      </c>
      <c r="B25" s="1">
        <v>1.4155</v>
      </c>
      <c r="C25" s="3">
        <v>45800.7708333333</v>
      </c>
    </row>
    <row r="26" customHeight="1" spans="1:3">
      <c r="A26" s="1" t="s">
        <v>105</v>
      </c>
      <c r="B26" s="1">
        <v>2.6847</v>
      </c>
      <c r="C26" s="3">
        <v>45800.7708333333</v>
      </c>
    </row>
  </sheetData>
  <dataValidations count="1">
    <dataValidation type="list" allowBlank="1" showInputMessage="1" showErrorMessage="1" sqref="A$1:A$1048576">
      <formula1>基础信息!$B:$B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41"/>
  <sheetViews>
    <sheetView workbookViewId="0">
      <pane ySplit="1" topLeftCell="A2" activePane="bottomLeft" state="frozen"/>
      <selection/>
      <selection pane="bottomLeft" activeCell="F3" sqref="F3"/>
    </sheetView>
  </sheetViews>
  <sheetFormatPr defaultColWidth="9" defaultRowHeight="16" customHeight="1" outlineLevelCol="7"/>
  <cols>
    <col min="1" max="1" width="3.625" style="1" customWidth="1"/>
    <col min="2" max="2" width="16.625" style="1" customWidth="1"/>
    <col min="3" max="3" width="3.625" style="1" customWidth="1"/>
    <col min="4" max="4" width="39.375" style="1" customWidth="1"/>
    <col min="5" max="5" width="3.625" style="1" customWidth="1"/>
    <col min="6" max="6" width="16.625" style="1" customWidth="1"/>
    <col min="7" max="7" width="3.625" style="1" customWidth="1"/>
    <col min="8" max="8" width="52.625" style="1" customWidth="1"/>
    <col min="9" max="9" width="16.625" style="1" customWidth="1"/>
    <col min="10" max="16384" width="9" style="1"/>
  </cols>
  <sheetData>
    <row r="1" customHeight="1" spans="2:8">
      <c r="B1" s="2" t="s">
        <v>79</v>
      </c>
      <c r="D1" s="2" t="s">
        <v>2</v>
      </c>
      <c r="E1" s="2"/>
      <c r="F1" s="2" t="s">
        <v>20</v>
      </c>
      <c r="H1" s="2" t="s">
        <v>21</v>
      </c>
    </row>
    <row r="2" customHeight="1" spans="2:8">
      <c r="B2" s="1" t="s">
        <v>82</v>
      </c>
      <c r="F2" s="1" t="s">
        <v>31</v>
      </c>
      <c r="H2" s="1" t="s">
        <v>32</v>
      </c>
    </row>
    <row r="3" customHeight="1" spans="2:8">
      <c r="B3" s="1" t="s">
        <v>11</v>
      </c>
      <c r="H3" s="1" t="s">
        <v>36</v>
      </c>
    </row>
    <row r="4" customHeight="1" spans="2:8">
      <c r="B4" s="1" t="s">
        <v>83</v>
      </c>
      <c r="H4" s="1" t="s">
        <v>39</v>
      </c>
    </row>
    <row r="5" customHeight="1" spans="2:8">
      <c r="B5" s="1" t="s">
        <v>84</v>
      </c>
      <c r="H5" s="1" t="s">
        <v>40</v>
      </c>
    </row>
    <row r="6" customHeight="1" spans="2:8">
      <c r="B6" s="1" t="s">
        <v>85</v>
      </c>
      <c r="H6" s="1" t="s">
        <v>41</v>
      </c>
    </row>
    <row r="7" customHeight="1" spans="2:8">
      <c r="B7" s="1" t="s">
        <v>86</v>
      </c>
      <c r="H7" s="1" t="s">
        <v>42</v>
      </c>
    </row>
    <row r="8" customHeight="1" spans="2:8">
      <c r="B8" s="1" t="s">
        <v>87</v>
      </c>
      <c r="H8" s="1" t="s">
        <v>43</v>
      </c>
    </row>
    <row r="9" customHeight="1" spans="2:8">
      <c r="B9" s="1" t="s">
        <v>88</v>
      </c>
      <c r="H9" s="1" t="s">
        <v>44</v>
      </c>
    </row>
    <row r="10" customHeight="1" spans="2:8">
      <c r="B10" s="1" t="s">
        <v>89</v>
      </c>
      <c r="H10" s="1" t="s">
        <v>45</v>
      </c>
    </row>
    <row r="11" customHeight="1" spans="2:8">
      <c r="B11" s="1" t="s">
        <v>90</v>
      </c>
      <c r="H11" s="1" t="s">
        <v>46</v>
      </c>
    </row>
    <row r="12" customHeight="1" spans="2:8">
      <c r="B12" s="1" t="s">
        <v>91</v>
      </c>
      <c r="H12" s="1" t="s">
        <v>47</v>
      </c>
    </row>
    <row r="13" customHeight="1" spans="2:8">
      <c r="B13" s="1" t="s">
        <v>92</v>
      </c>
      <c r="H13" s="1" t="s">
        <v>48</v>
      </c>
    </row>
    <row r="14" customHeight="1" spans="2:8">
      <c r="B14" s="1" t="s">
        <v>93</v>
      </c>
      <c r="H14" s="1" t="s">
        <v>49</v>
      </c>
    </row>
    <row r="15" customHeight="1" spans="2:8">
      <c r="B15" s="1" t="s">
        <v>94</v>
      </c>
      <c r="H15" s="1" t="s">
        <v>50</v>
      </c>
    </row>
    <row r="16" customHeight="1" spans="2:8">
      <c r="B16" s="1" t="s">
        <v>95</v>
      </c>
      <c r="H16" s="1" t="s">
        <v>51</v>
      </c>
    </row>
    <row r="17" customHeight="1" spans="2:8">
      <c r="B17" s="1" t="s">
        <v>96</v>
      </c>
      <c r="H17" s="1" t="s">
        <v>52</v>
      </c>
    </row>
    <row r="18" customHeight="1" spans="2:8">
      <c r="B18" s="1" t="s">
        <v>97</v>
      </c>
      <c r="H18" s="1" t="s">
        <v>53</v>
      </c>
    </row>
    <row r="19" customHeight="1" spans="2:8">
      <c r="B19" s="1" t="s">
        <v>98</v>
      </c>
      <c r="H19" s="1" t="s">
        <v>54</v>
      </c>
    </row>
    <row r="20" customHeight="1" spans="2:8">
      <c r="B20" s="1" t="s">
        <v>99</v>
      </c>
      <c r="H20" s="1" t="s">
        <v>55</v>
      </c>
    </row>
    <row r="21" customHeight="1" spans="2:8">
      <c r="B21" s="1" t="s">
        <v>100</v>
      </c>
      <c r="H21" s="1" t="s">
        <v>56</v>
      </c>
    </row>
    <row r="22" customHeight="1" spans="2:8">
      <c r="B22" s="1" t="s">
        <v>101</v>
      </c>
      <c r="H22" s="1" t="s">
        <v>57</v>
      </c>
    </row>
    <row r="23" customHeight="1" spans="2:8">
      <c r="B23" s="1" t="s">
        <v>102</v>
      </c>
      <c r="H23" s="1" t="s">
        <v>58</v>
      </c>
    </row>
    <row r="24" customHeight="1" spans="2:8">
      <c r="B24" s="1" t="s">
        <v>103</v>
      </c>
      <c r="H24" s="1" t="s">
        <v>59</v>
      </c>
    </row>
    <row r="25" customHeight="1" spans="2:8">
      <c r="B25" s="1" t="s">
        <v>104</v>
      </c>
      <c r="H25" s="1" t="s">
        <v>60</v>
      </c>
    </row>
    <row r="26" customHeight="1" spans="2:8">
      <c r="B26" s="1" t="s">
        <v>105</v>
      </c>
      <c r="H26" s="1" t="s">
        <v>61</v>
      </c>
    </row>
    <row r="27" customHeight="1" spans="8:8">
      <c r="H27" s="1" t="s">
        <v>62</v>
      </c>
    </row>
    <row r="28" customHeight="1" spans="8:8">
      <c r="H28" s="1" t="s">
        <v>63</v>
      </c>
    </row>
    <row r="29" customHeight="1" spans="8:8">
      <c r="H29" s="1" t="s">
        <v>64</v>
      </c>
    </row>
    <row r="30" customHeight="1" spans="8:8">
      <c r="H30" s="1" t="s">
        <v>65</v>
      </c>
    </row>
    <row r="31" customHeight="1" spans="8:8">
      <c r="H31" s="1" t="s">
        <v>66</v>
      </c>
    </row>
    <row r="32" customHeight="1" spans="8:8">
      <c r="H32" s="1" t="s">
        <v>67</v>
      </c>
    </row>
    <row r="33" customHeight="1" spans="8:8">
      <c r="H33" s="1" t="s">
        <v>68</v>
      </c>
    </row>
    <row r="34" customHeight="1" spans="8:8">
      <c r="H34" s="1" t="s">
        <v>69</v>
      </c>
    </row>
    <row r="35" customHeight="1" spans="8:8">
      <c r="H35" s="1" t="s">
        <v>70</v>
      </c>
    </row>
    <row r="36" customHeight="1" spans="8:8">
      <c r="H36" s="1" t="s">
        <v>71</v>
      </c>
    </row>
    <row r="37" customHeight="1" spans="8:8">
      <c r="H37" s="1" t="s">
        <v>72</v>
      </c>
    </row>
    <row r="38" customHeight="1" spans="8:8">
      <c r="H38" s="1" t="s">
        <v>73</v>
      </c>
    </row>
    <row r="39" customHeight="1" spans="8:8">
      <c r="H39" s="1" t="s">
        <v>74</v>
      </c>
    </row>
    <row r="40" customHeight="1" spans="8:8">
      <c r="H40" s="1" t="s">
        <v>75</v>
      </c>
    </row>
    <row r="41" customHeight="1" spans="8:8">
      <c r="H41" s="1" t="s">
        <v>76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测算</vt:lpstr>
      <vt:lpstr>平台成本</vt:lpstr>
      <vt:lpstr>售后成本</vt:lpstr>
      <vt:lpstr>汇率</vt:lpstr>
      <vt:lpstr>基础信息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置信银行业主代表</dc:creator>
  <cp:lastModifiedBy>置信银行业主代表</cp:lastModifiedBy>
  <dcterms:created xsi:type="dcterms:W3CDTF">2025-05-23T09:42:00Z</dcterms:created>
  <dcterms:modified xsi:type="dcterms:W3CDTF">2025-05-26T07:02:57Z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EF45F3C246734104A8B7AA3A1722D955_11</vt:lpwstr>
  </property>
  <property fmtid="{D5CDD505-2E9C-101B-9397-08002B2CF9AE}" pid="3" name="KSOProductBuildVer">
    <vt:lpwstr>2052-12.1.0.21171</vt:lpwstr>
  </property>
</Properties>
</file>